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44" tabRatio="662" firstSheet="25" activeTab="28"/>
  </bookViews>
  <sheets>
    <sheet name="目录" sheetId="1" r:id="rId1"/>
    <sheet name="表1一般公共预算收入决算表" sheetId="2" r:id="rId2"/>
    <sheet name="表2 上级税收返还和转移支付收入决算表" sheetId="3" r:id="rId3"/>
    <sheet name="  表3一般公共预算支出决算表" sheetId="4" r:id="rId4"/>
    <sheet name="表4一般公共预算支出决算明细表" sheetId="5" r:id="rId5"/>
    <sheet name="表5对下税收返还和转移支付分地区决算表" sheetId="6" r:id="rId6"/>
    <sheet name="表6对下专项转移支付分地区分项目决算表" sheetId="7" r:id="rId7"/>
    <sheet name="表7一般公共预算政府经济分类决算表" sheetId="12" r:id="rId8"/>
    <sheet name="表8税收返还和转移支付支出决算表" sheetId="38" r:id="rId9"/>
    <sheet name="表9政府性基金预算收入决算表" sheetId="15" r:id="rId10"/>
    <sheet name="表10政府性基金预算支出决算表" sheetId="16" r:id="rId11"/>
    <sheet name="表11本级政府性基金预算收入决算表 " sheetId="41" r:id="rId12"/>
    <sheet name="表12本级政府性基金预算支出决算表 " sheetId="42" r:id="rId13"/>
    <sheet name="表13本级政府性基金预算转移支付支出决算表" sheetId="20" r:id="rId14"/>
    <sheet name="表14国有资本经营预算收入决算表" sheetId="22" r:id="rId15"/>
    <sheet name="表15国有资本经营预算支出决算表" sheetId="23" r:id="rId16"/>
    <sheet name="表16本级国有资本经营预算收入决算表 " sheetId="43" r:id="rId17"/>
    <sheet name="表17本级国有资本经营预算支出决算表 " sheetId="44" r:id="rId18"/>
    <sheet name="表18国有资本经营转移支付决算表" sheetId="39" r:id="rId19"/>
    <sheet name="表19社会保险基金收入决算表" sheetId="26" r:id="rId20"/>
    <sheet name="表20社会保险基金支出决算表" sheetId="27" r:id="rId21"/>
    <sheet name="表21一般债务限额和余额情况表" sheetId="36" r:id="rId22"/>
    <sheet name="表22专项债务限额和余额情况表 " sheetId="37" r:id="rId23"/>
    <sheet name="表23政府债务限额及余额决算情况表" sheetId="30" r:id="rId24"/>
    <sheet name="表24地方政府债券使用情况表" sheetId="31" r:id="rId25"/>
    <sheet name="表25地方政府债务发行相关情况表" sheetId="32" r:id="rId26"/>
    <sheet name="表26支出执行变动情况的说明" sheetId="33" r:id="rId27"/>
    <sheet name="表27重点工作情况解释说明汇总表" sheetId="34" r:id="rId28"/>
    <sheet name="表28文山市2019年“三公”经费财政拨款统计表" sheetId="40" r:id="rId29"/>
  </sheets>
  <definedNames>
    <definedName name="_xlnm._FilterDatabase" localSheetId="7" hidden="1">表7一般公共预算政府经济分类决算表!$A$5:$I$71</definedName>
    <definedName name="_xlnm._FilterDatabase" localSheetId="4" hidden="1">表4一般公共预算支出决算明细表!$A$4:$M$1382</definedName>
    <definedName name="_xlnm._FilterDatabase" localSheetId="10" hidden="1">表10政府性基金预算支出决算表!$A$4:$H$4</definedName>
    <definedName name="_xlnm._FilterDatabase" localSheetId="12" hidden="1">'表12本级政府性基金预算支出决算表 '!$A$4:$H$4</definedName>
  </definedNames>
  <calcPr calcId="144525"/>
</workbook>
</file>

<file path=xl/sharedStrings.xml><?xml version="1.0" encoding="utf-8"?>
<sst xmlns="http://schemas.openxmlformats.org/spreadsheetml/2006/main" count="2952" uniqueCount="1908">
  <si>
    <t>2019年文山市财政收支决算公开表目录</t>
  </si>
  <si>
    <t>2019年文山市一般公共预算收入决算表</t>
  </si>
  <si>
    <t>2019年文山市上级税收返还和转移支付收入决算表</t>
  </si>
  <si>
    <t>2019年文山市一般公共预算支出决算表</t>
  </si>
  <si>
    <t>2019年文山市一般公共预算支出决算明细表</t>
  </si>
  <si>
    <t>2019年文山市对下税收返还和转移支付分地区决算表</t>
  </si>
  <si>
    <t>2019年文山市对下专项转移支付分地区分项目决算表</t>
  </si>
  <si>
    <t>2019年文山市一般公共预算基本支出政府经济分类决算表</t>
  </si>
  <si>
    <t>2019年文山市税收返还和转移支付支出决算表</t>
  </si>
  <si>
    <t>2019年文山市政府性基金预算收入决算表</t>
  </si>
  <si>
    <t>2019年文山市政府性基金预算支出决算表</t>
  </si>
  <si>
    <t>2019年文山市政府性基金预算转移支付支出决算表</t>
  </si>
  <si>
    <t>2019年文山市国有资本经营预算收入决算表</t>
  </si>
  <si>
    <t>2019年文山市国有资本经营预算支出决算表</t>
  </si>
  <si>
    <t>2019年文山市国有资本经营转移支付决算表</t>
  </si>
  <si>
    <t>2019年文山市社会保险基金收入决算表</t>
  </si>
  <si>
    <t>2019年文山市社会保险基金支出决算表</t>
  </si>
  <si>
    <t>2019年文山市一般债务限额和余额情况表</t>
  </si>
  <si>
    <t xml:space="preserve">2019年文山市专项债务限额和余额情况表 </t>
  </si>
  <si>
    <t>2019年文山市政府债务限额及余额决算情况表</t>
  </si>
  <si>
    <t>2019年文山市地方政府债券使用情况表</t>
  </si>
  <si>
    <t>2019年文山市地方政府债务发行相关情况表</t>
  </si>
  <si>
    <t>2019年文山市一般公共预算支出、政府性基金预算支出、国有资本经营预算收支、社保基金预算收支执行变动情况的说明</t>
  </si>
  <si>
    <t>2019年文山市重点工作情况解释说明汇总表</t>
  </si>
  <si>
    <t>2019年文山市“三公”经费财政拨款统计表</t>
  </si>
  <si>
    <t>表1</t>
  </si>
  <si>
    <t>单位：万元</t>
  </si>
  <si>
    <t>项　　目</t>
  </si>
  <si>
    <t>预算数</t>
  </si>
  <si>
    <t>调整预算数</t>
  </si>
  <si>
    <t>上年决算数</t>
  </si>
  <si>
    <t>决算数</t>
  </si>
  <si>
    <t>决算数为预算数的%</t>
  </si>
  <si>
    <t>决算数为调整预算数的%</t>
  </si>
  <si>
    <t>决算数为上年决算数的％</t>
  </si>
  <si>
    <t>税收收入</t>
  </si>
  <si>
    <t xml:space="preserve">  增值税</t>
  </si>
  <si>
    <t xml:space="preserve">  企业所得税</t>
  </si>
  <si>
    <t xml:space="preserve">  企业所得税退税</t>
  </si>
  <si>
    <t xml:space="preserve">  个人所得税(款)</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</si>
  <si>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</si>
  <si>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</si>
  <si>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</si>
  <si>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</si>
  <si>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</si>
  <si>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</si>
  <si>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车船税(款)</t>
  </si>
  <si>
    <t xml:space="preserve">  耕地占用税(款)</t>
  </si>
  <si>
    <t xml:space="preserve">  契税(款)</t>
  </si>
  <si>
    <t xml:space="preserve">  烟叶税(款)</t>
  </si>
  <si>
    <t xml:space="preserve">  环境保护税(款)</t>
  </si>
  <si>
    <t xml:space="preserve">  其他税收收入</t>
  </si>
  <si>
    <t>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</si>
  <si>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</si>
  <si>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</si>
  <si>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</si>
  <si>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</si>
  <si>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</si>
  <si>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</si>
  <si>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</si>
  <si>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其他收入(款)</t>
  </si>
  <si>
    <t>一般公共预算收入</t>
  </si>
  <si>
    <t>上级补助收入</t>
  </si>
  <si>
    <t xml:space="preserve">  返还性收入</t>
  </si>
  <si>
    <t xml:space="preserve">  一般性转移支付收入</t>
  </si>
  <si>
    <t xml:space="preserve">  专项转移支付收入</t>
  </si>
  <si>
    <t>下级上解收入</t>
  </si>
  <si>
    <t>待偿债置换一般债券上年结余</t>
  </si>
  <si>
    <t>上年结余</t>
  </si>
  <si>
    <t xml:space="preserve">调入资金   </t>
  </si>
  <si>
    <t>债务收入</t>
  </si>
  <si>
    <t>债务转贷收入</t>
  </si>
  <si>
    <t>国债转贷收入</t>
  </si>
  <si>
    <t>国债转贷资金上年结余</t>
  </si>
  <si>
    <t>国债转贷转补助数</t>
  </si>
  <si>
    <t>动用预算稳定调节基金</t>
  </si>
  <si>
    <t>接受其他地区援助收入</t>
  </si>
  <si>
    <t>省补助计划单列市收入</t>
  </si>
  <si>
    <t>计划单列市上解省收入</t>
  </si>
  <si>
    <t>收入总计</t>
  </si>
  <si>
    <t>备注：公开项目根据每年政府收支分类科目变动进行调整。</t>
  </si>
  <si>
    <t>表2</t>
  </si>
  <si>
    <t>项目</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</si>
  <si>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</si>
  <si>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</si>
  <si>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</si>
  <si>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</si>
  <si>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</si>
  <si>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</si>
  <si>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</si>
  <si>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</si>
  <si>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</si>
  <si>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</si>
  <si>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</si>
  <si>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</si>
  <si>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</si>
  <si>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</si>
  <si>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</si>
  <si>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</si>
  <si>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城乡居民基本医疗保险转移支付收入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</si>
  <si>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</si>
  <si>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</si>
  <si>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</si>
  <si>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</si>
  <si>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</si>
  <si>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</si>
  <si>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</si>
  <si>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</si>
  <si>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</si>
  <si>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</si>
  <si>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</si>
  <si>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</si>
  <si>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</si>
  <si>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</si>
  <si>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</si>
  <si>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</si>
  <si>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卫生健康共同财政事权转移支付收入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</si>
  <si>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</si>
  <si>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</si>
  <si>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</si>
  <si>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</si>
  <si>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</si>
  <si>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</si>
  <si>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</si>
  <si>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</si>
  <si>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</si>
  <si>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</si>
  <si>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其他共同财政事权转移支付收入  </t>
  </si>
  <si>
    <t xml:space="preserve">    其他一般性转移支付收入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</si>
  <si>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</si>
  <si>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</si>
  <si>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</si>
  <si>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</si>
  <si>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</si>
  <si>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</si>
  <si>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</si>
  <si>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</si>
  <si>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</si>
  <si>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</si>
  <si>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</si>
  <si>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</si>
  <si>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</si>
  <si>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</si>
  <si>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</si>
  <si>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</si>
  <si>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</si>
  <si>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</si>
  <si>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</si>
  <si>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其他收入</t>
  </si>
  <si>
    <t>上解上级支出</t>
  </si>
  <si>
    <t xml:space="preserve">  体制上解支出</t>
  </si>
  <si>
    <t xml:space="preserve">  专项上解支出</t>
  </si>
  <si>
    <t>上级税收返还和转移支付收入</t>
  </si>
  <si>
    <t>表3</t>
  </si>
  <si>
    <t>决算数为上年决算数的%</t>
  </si>
  <si>
    <t>一般公共服务支出</t>
  </si>
  <si>
    <t>外交支出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</si>
  <si>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</si>
  <si>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</si>
  <si>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</si>
  <si>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</si>
  <si>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</si>
  <si>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</si>
  <si>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</si>
  <si>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</si>
  <si>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</si>
  <si>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</si>
  <si>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</si>
  <si>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资源勘探信息等支出</t>
  </si>
  <si>
    <t>商业服务业等支出</t>
  </si>
  <si>
    <t>金融支出</t>
  </si>
  <si>
    <t>援助其他地区支出</t>
  </si>
  <si>
    <t>自然资源海洋气象等支出</t>
  </si>
  <si>
    <t>住房保障支出</t>
  </si>
  <si>
    <t>粮油物资储备支出</t>
  </si>
  <si>
    <t>灾害防治及应急管理支出</t>
  </si>
  <si>
    <t>预备费</t>
  </si>
  <si>
    <t>其他支出(类)</t>
  </si>
  <si>
    <t>债务付息支出</t>
  </si>
  <si>
    <t>债务发行费用支出</t>
  </si>
  <si>
    <t>一般公共预算支出</t>
  </si>
  <si>
    <t>补助下级支出</t>
  </si>
  <si>
    <t xml:space="preserve">  返还性支出</t>
  </si>
  <si>
    <t xml:space="preserve">  一般性转移支付支出</t>
  </si>
  <si>
    <t xml:space="preserve">  专项转移支付支出</t>
  </si>
  <si>
    <t>调出资金</t>
  </si>
  <si>
    <t>债务还本支出</t>
  </si>
  <si>
    <t>债务转贷支出</t>
  </si>
  <si>
    <t>补充预算周转金</t>
  </si>
  <si>
    <t>拨付国债转贷资金数</t>
  </si>
  <si>
    <t>国债转贷资金结余</t>
  </si>
  <si>
    <t>安排预算稳定调节基金</t>
  </si>
  <si>
    <t>计划单列市上解省支出</t>
  </si>
  <si>
    <t>省补助计划单列市支出</t>
  </si>
  <si>
    <t>待偿债置换一般债券结余</t>
  </si>
  <si>
    <t>年终结余</t>
  </si>
  <si>
    <t>减:结转下年的支出</t>
  </si>
  <si>
    <t>净结余</t>
  </si>
  <si>
    <t>支出总计</t>
  </si>
  <si>
    <t>表4</t>
  </si>
  <si>
    <t>单位:万元</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</si>
  <si>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</si>
  <si>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</si>
  <si>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</si>
  <si>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</si>
  <si>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</si>
  <si>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</si>
  <si>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</si>
  <si>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</si>
  <si>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</si>
  <si>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</si>
  <si>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</si>
  <si>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</si>
  <si>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</si>
  <si>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</si>
  <si>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</si>
  <si>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</si>
  <si>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</si>
  <si>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</si>
  <si>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</si>
  <si>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</si>
  <si>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</si>
  <si>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</si>
  <si>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</si>
  <si>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</si>
  <si>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</si>
  <si>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</si>
  <si>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</si>
  <si>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</si>
  <si>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</si>
  <si>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</si>
  <si>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</si>
  <si>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</si>
  <si>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</si>
  <si>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</si>
  <si>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</si>
  <si>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</si>
  <si>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</si>
  <si>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</si>
  <si>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</si>
  <si>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</si>
  <si>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</si>
  <si>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</si>
  <si>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</si>
  <si>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</si>
  <si>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</si>
  <si>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</si>
  <si>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</si>
  <si>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</si>
  <si>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</si>
  <si>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</si>
  <si>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</si>
  <si>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</si>
  <si>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</si>
  <si>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</si>
  <si>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</si>
  <si>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</si>
  <si>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</si>
  <si>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</si>
  <si>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</si>
  <si>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</si>
  <si>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</si>
  <si>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</si>
  <si>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</si>
  <si>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</si>
  <si>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</si>
  <si>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</si>
  <si>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</si>
  <si>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</si>
  <si>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</si>
  <si>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</si>
  <si>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</si>
  <si>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</si>
  <si>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</si>
  <si>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</si>
  <si>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</si>
  <si>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</si>
  <si>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</si>
  <si>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</si>
  <si>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</si>
  <si>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</si>
  <si>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</si>
  <si>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</si>
  <si>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</si>
  <si>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</si>
  <si>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</si>
  <si>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</si>
  <si>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</si>
  <si>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</si>
  <si>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</si>
  <si>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</si>
  <si>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</si>
  <si>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</si>
  <si>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</si>
  <si>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</si>
  <si>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</si>
  <si>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</si>
  <si>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</si>
  <si>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</si>
  <si>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</si>
  <si>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</si>
  <si>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</si>
  <si>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</si>
  <si>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</si>
  <si>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</si>
  <si>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</si>
  <si>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</si>
  <si>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</si>
  <si>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</si>
  <si>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</si>
  <si>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</si>
  <si>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</si>
  <si>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</si>
  <si>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</si>
  <si>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</si>
  <si>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</si>
  <si>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</si>
  <si>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</si>
  <si>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</si>
  <si>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</si>
  <si>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</si>
  <si>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</si>
  <si>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</si>
  <si>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</si>
  <si>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</si>
  <si>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其他网信事务支出</t>
  </si>
  <si>
    <t xml:space="preserve">  市场监督管理事务</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</si>
  <si>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</si>
  <si>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</si>
  <si>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</si>
  <si>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</si>
  <si>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</si>
  <si>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</si>
  <si>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</si>
  <si>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</si>
  <si>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</si>
  <si>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</si>
  <si>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</si>
  <si>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</si>
  <si>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</si>
  <si>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</si>
  <si>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</si>
  <si>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</si>
  <si>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</si>
  <si>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</si>
  <si>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</si>
  <si>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</si>
  <si>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</si>
  <si>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</si>
  <si>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</si>
  <si>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</si>
  <si>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</si>
  <si>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</si>
  <si>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</si>
  <si>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</si>
  <si>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</si>
  <si>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</si>
  <si>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</si>
  <si>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</si>
  <si>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</si>
  <si>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</si>
  <si>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</si>
  <si>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</si>
  <si>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</si>
  <si>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</si>
  <si>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</si>
  <si>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</si>
  <si>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</si>
  <si>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</si>
  <si>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</si>
  <si>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</si>
  <si>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</si>
  <si>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</si>
  <si>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</si>
  <si>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</si>
  <si>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</si>
  <si>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</si>
  <si>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</si>
  <si>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</si>
  <si>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</si>
  <si>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</si>
  <si>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</si>
  <si>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</si>
  <si>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</si>
  <si>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</si>
  <si>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</si>
  <si>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</si>
  <si>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</si>
  <si>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</si>
  <si>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</si>
  <si>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</si>
  <si>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</si>
  <si>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</si>
  <si>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</si>
  <si>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</si>
  <si>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</si>
  <si>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</si>
  <si>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</si>
  <si>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</si>
  <si>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</si>
  <si>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</si>
  <si>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</si>
  <si>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</si>
  <si>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</si>
  <si>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</si>
  <si>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</si>
  <si>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</si>
  <si>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</si>
  <si>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</si>
  <si>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</si>
  <si>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</si>
  <si>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</si>
  <si>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</si>
  <si>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</si>
  <si>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</si>
  <si>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</si>
  <si>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</si>
  <si>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</si>
  <si>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</si>
  <si>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</si>
  <si>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</si>
  <si>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</si>
  <si>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</si>
  <si>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</si>
  <si>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</si>
  <si>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</si>
  <si>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</si>
  <si>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</si>
  <si>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</si>
  <si>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</si>
  <si>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</si>
  <si>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</si>
  <si>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</si>
  <si>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</si>
  <si>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</si>
  <si>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</si>
  <si>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</si>
  <si>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</si>
  <si>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</si>
  <si>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</si>
  <si>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</si>
  <si>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</si>
  <si>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</si>
  <si>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</si>
  <si>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</si>
  <si>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</si>
  <si>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</si>
  <si>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</si>
  <si>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</si>
  <si>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</si>
  <si>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</si>
  <si>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</si>
  <si>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</si>
  <si>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</si>
  <si>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</si>
  <si>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</si>
  <si>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</si>
  <si>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</si>
  <si>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</si>
  <si>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</si>
  <si>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</si>
  <si>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</si>
  <si>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</si>
  <si>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</si>
  <si>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</si>
  <si>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</si>
  <si>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</si>
  <si>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</si>
  <si>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</si>
  <si>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</si>
  <si>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</si>
  <si>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</si>
  <si>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</si>
  <si>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</si>
  <si>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</si>
  <si>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</si>
  <si>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</si>
  <si>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</si>
  <si>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</si>
  <si>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</si>
  <si>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</si>
  <si>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</si>
  <si>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</si>
  <si>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</si>
  <si>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</si>
  <si>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</si>
  <si>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</si>
  <si>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</si>
  <si>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</si>
  <si>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</si>
  <si>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</si>
  <si>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</si>
  <si>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</si>
  <si>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</si>
  <si>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</si>
  <si>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</si>
  <si>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</si>
  <si>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</si>
  <si>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</si>
  <si>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</si>
  <si>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</si>
  <si>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</si>
  <si>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</si>
  <si>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</si>
  <si>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</si>
  <si>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</si>
  <si>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</si>
  <si>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</si>
  <si>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</si>
  <si>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</si>
  <si>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</si>
  <si>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</si>
  <si>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</si>
  <si>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</si>
  <si>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</si>
  <si>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</si>
  <si>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</si>
  <si>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</si>
  <si>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</si>
  <si>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</si>
  <si>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</si>
  <si>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</si>
  <si>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</si>
  <si>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</si>
  <si>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</si>
  <si>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</si>
  <si>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</si>
  <si>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</si>
  <si>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</si>
  <si>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</si>
  <si>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</si>
  <si>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</si>
  <si>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</si>
  <si>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</si>
  <si>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</si>
  <si>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</si>
  <si>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</si>
  <si>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</si>
  <si>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</si>
  <si>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</si>
  <si>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</si>
  <si>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</si>
  <si>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</si>
  <si>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</si>
  <si>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</si>
  <si>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</si>
  <si>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</si>
  <si>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</si>
  <si>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</si>
  <si>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</si>
  <si>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</si>
  <si>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</si>
  <si>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</si>
  <si>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</si>
  <si>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</si>
  <si>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</si>
  <si>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</si>
  <si>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</si>
  <si>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</si>
  <si>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</si>
  <si>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</si>
  <si>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</si>
  <si>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</si>
  <si>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</si>
  <si>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</si>
  <si>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</si>
  <si>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</si>
  <si>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</si>
  <si>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</si>
  <si>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</si>
  <si>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</si>
  <si>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</si>
  <si>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</si>
  <si>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</si>
  <si>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</si>
  <si>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</si>
  <si>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</si>
  <si>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</si>
  <si>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</si>
  <si>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</si>
  <si>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</si>
  <si>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</si>
  <si>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</si>
  <si>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</si>
  <si>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</si>
  <si>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</si>
  <si>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</si>
  <si>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</si>
  <si>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</si>
  <si>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</si>
  <si>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</si>
  <si>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</si>
  <si>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</si>
  <si>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</si>
  <si>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</si>
  <si>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</si>
  <si>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</si>
  <si>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</si>
  <si>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</si>
  <si>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</si>
  <si>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</si>
  <si>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</si>
  <si>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</si>
  <si>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</si>
  <si>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</si>
  <si>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</si>
  <si>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</si>
  <si>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</si>
  <si>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</si>
  <si>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</si>
  <si>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</si>
  <si>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</si>
  <si>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</si>
  <si>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</si>
  <si>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</si>
  <si>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</si>
  <si>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</si>
  <si>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</si>
  <si>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</si>
  <si>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</si>
  <si>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</si>
  <si>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</si>
  <si>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</si>
  <si>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</si>
  <si>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</si>
  <si>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</si>
  <si>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</si>
  <si>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</si>
  <si>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</si>
  <si>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</si>
  <si>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</si>
  <si>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</si>
  <si>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</si>
  <si>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</si>
  <si>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</si>
  <si>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</si>
  <si>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</si>
  <si>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</si>
  <si>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</si>
  <si>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</si>
  <si>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</si>
  <si>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</si>
  <si>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</si>
  <si>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</si>
  <si>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</si>
  <si>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</si>
  <si>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</si>
  <si>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</si>
  <si>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</si>
  <si>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</si>
  <si>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</si>
  <si>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</si>
  <si>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</si>
  <si>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</si>
  <si>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</si>
  <si>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</si>
  <si>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</si>
  <si>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</si>
  <si>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</si>
  <si>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</si>
  <si>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</si>
  <si>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</si>
  <si>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</si>
  <si>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</si>
  <si>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</si>
  <si>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</si>
  <si>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</si>
  <si>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</si>
  <si>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</si>
  <si>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</si>
  <si>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</si>
  <si>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</si>
  <si>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</si>
  <si>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</si>
  <si>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其他社会保障和就业支出(款)</t>
  </si>
  <si>
    <t xml:space="preserve">    其他社会保障和就业支出(项)</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</si>
  <si>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</si>
  <si>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</si>
  <si>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</si>
  <si>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</si>
  <si>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</si>
  <si>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</si>
  <si>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</si>
  <si>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</si>
  <si>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</si>
  <si>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</si>
  <si>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</si>
  <si>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</si>
  <si>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</si>
  <si>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</si>
  <si>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</si>
  <si>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</si>
  <si>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</si>
  <si>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</si>
  <si>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</si>
  <si>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</si>
  <si>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</si>
  <si>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</si>
  <si>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</si>
  <si>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</si>
  <si>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</si>
  <si>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</si>
  <si>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</si>
  <si>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</si>
  <si>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</si>
  <si>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</si>
  <si>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</si>
  <si>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</si>
  <si>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</si>
  <si>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</si>
  <si>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</si>
  <si>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</si>
  <si>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</si>
  <si>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</si>
  <si>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</si>
  <si>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</si>
  <si>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</si>
  <si>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</si>
  <si>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</si>
  <si>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</si>
  <si>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</si>
  <si>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</si>
  <si>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</si>
  <si>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</si>
  <si>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</si>
  <si>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</si>
  <si>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</si>
  <si>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</si>
  <si>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</si>
  <si>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</si>
  <si>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</si>
  <si>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</si>
  <si>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</si>
  <si>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</si>
  <si>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</si>
  <si>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</si>
  <si>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</si>
  <si>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</si>
  <si>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</si>
  <si>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</si>
  <si>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</si>
  <si>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</si>
  <si>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</si>
  <si>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</si>
  <si>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</si>
  <si>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</si>
  <si>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</si>
  <si>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</si>
  <si>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</si>
  <si>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</si>
  <si>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</si>
  <si>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</si>
  <si>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</si>
  <si>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</si>
  <si>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</si>
  <si>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</si>
  <si>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</si>
  <si>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</si>
  <si>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</si>
  <si>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</si>
  <si>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</si>
  <si>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</si>
  <si>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</si>
  <si>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</si>
  <si>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</si>
  <si>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</si>
  <si>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</si>
  <si>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</si>
  <si>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</si>
  <si>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</si>
  <si>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</si>
  <si>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</si>
  <si>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</si>
  <si>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</si>
  <si>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</si>
  <si>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</si>
  <si>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</si>
  <si>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</si>
  <si>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</si>
  <si>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</si>
  <si>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</si>
  <si>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</si>
  <si>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</si>
  <si>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</si>
  <si>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</si>
  <si>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</si>
  <si>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</si>
  <si>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</si>
  <si>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</si>
  <si>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</si>
  <si>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</si>
  <si>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</si>
  <si>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</si>
  <si>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</si>
  <si>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</si>
  <si>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</si>
  <si>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</si>
  <si>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</si>
  <si>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</si>
  <si>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</si>
  <si>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</si>
  <si>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</si>
  <si>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</si>
  <si>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</si>
  <si>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</si>
  <si>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</si>
  <si>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</si>
  <si>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</si>
  <si>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</si>
  <si>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</si>
  <si>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</si>
  <si>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</si>
  <si>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</si>
  <si>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</si>
  <si>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</si>
  <si>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</si>
  <si>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</si>
  <si>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</si>
  <si>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</si>
  <si>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</si>
  <si>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</si>
  <si>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</si>
  <si>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</si>
  <si>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</si>
  <si>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</si>
  <si>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</si>
  <si>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</si>
  <si>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</si>
  <si>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</si>
  <si>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</si>
  <si>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</si>
  <si>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</si>
  <si>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</si>
  <si>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</si>
  <si>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</si>
  <si>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</si>
  <si>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</si>
  <si>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</si>
  <si>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</si>
  <si>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</si>
  <si>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</si>
  <si>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</si>
  <si>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</si>
  <si>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</si>
  <si>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</si>
  <si>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</si>
  <si>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</si>
  <si>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</si>
  <si>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</si>
  <si>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</si>
  <si>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</si>
  <si>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</si>
  <si>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</si>
  <si>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</si>
  <si>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</si>
  <si>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</si>
  <si>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</si>
  <si>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</si>
  <si>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</si>
  <si>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</si>
  <si>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</si>
  <si>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</si>
  <si>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</si>
  <si>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</si>
  <si>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</si>
  <si>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</si>
  <si>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</si>
  <si>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</si>
  <si>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</si>
  <si>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</si>
  <si>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</si>
  <si>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</si>
  <si>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</si>
  <si>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</si>
  <si>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</si>
  <si>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</si>
  <si>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</si>
  <si>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</si>
  <si>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</si>
  <si>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</si>
  <si>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</si>
  <si>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</si>
  <si>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</si>
  <si>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</si>
  <si>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</si>
  <si>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</si>
  <si>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</si>
  <si>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</si>
  <si>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</si>
  <si>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</si>
  <si>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</si>
  <si>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</si>
  <si>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</si>
  <si>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</si>
  <si>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</si>
  <si>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</si>
  <si>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</si>
  <si>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</si>
  <si>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</si>
  <si>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</si>
  <si>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</si>
  <si>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</si>
  <si>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</si>
  <si>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</si>
  <si>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</si>
  <si>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</si>
  <si>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</si>
  <si>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</si>
  <si>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</si>
  <si>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</si>
  <si>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</si>
  <si>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</si>
  <si>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</si>
  <si>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</si>
  <si>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</si>
  <si>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</si>
  <si>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</si>
  <si>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</si>
  <si>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</si>
  <si>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</si>
  <si>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</si>
  <si>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</si>
  <si>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</si>
  <si>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</si>
  <si>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</si>
  <si>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</si>
  <si>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</si>
  <si>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</si>
  <si>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</si>
  <si>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</si>
  <si>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</si>
  <si>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</si>
  <si>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</si>
  <si>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</si>
  <si>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</si>
  <si>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</si>
  <si>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</si>
  <si>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</si>
  <si>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</si>
  <si>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</si>
  <si>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</si>
  <si>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</si>
  <si>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</si>
  <si>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</si>
  <si>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</si>
  <si>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</si>
  <si>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</si>
  <si>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</si>
  <si>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</si>
  <si>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</si>
  <si>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</si>
  <si>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</si>
  <si>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</si>
  <si>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</si>
  <si>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</si>
  <si>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</si>
  <si>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</si>
  <si>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</si>
  <si>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</si>
  <si>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</si>
  <si>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</si>
  <si>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</si>
  <si>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</si>
  <si>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</si>
  <si>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</si>
  <si>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</si>
  <si>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</si>
  <si>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</si>
  <si>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</si>
  <si>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</si>
  <si>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</si>
  <si>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</si>
  <si>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</si>
  <si>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</si>
  <si>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</si>
  <si>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</si>
  <si>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</si>
  <si>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</si>
  <si>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</si>
  <si>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</si>
  <si>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</si>
  <si>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</si>
  <si>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</si>
  <si>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</si>
  <si>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</si>
  <si>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</si>
  <si>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</si>
  <si>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</si>
  <si>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</si>
  <si>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</si>
  <si>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</si>
  <si>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</si>
  <si>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</si>
  <si>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</si>
  <si>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</si>
  <si>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</si>
  <si>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</si>
  <si>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</si>
  <si>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</si>
  <si>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</si>
  <si>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</si>
  <si>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</si>
  <si>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</si>
  <si>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</si>
  <si>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</si>
  <si>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</si>
  <si>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</si>
  <si>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</si>
  <si>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</si>
  <si>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</si>
  <si>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</si>
  <si>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</si>
  <si>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</si>
  <si>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</si>
  <si>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</si>
  <si>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</si>
  <si>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</si>
  <si>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</si>
  <si>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</si>
  <si>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</si>
  <si>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</si>
  <si>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</si>
  <si>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</si>
  <si>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</si>
  <si>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</si>
  <si>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技术改造支出</t>
  </si>
  <si>
    <t xml:space="preserve">    中药材扶持资金支出</t>
  </si>
  <si>
    <t xml:space="preserve">    重点产业振兴和技术改造项目贷款贴息</t>
  </si>
  <si>
    <t xml:space="preserve">    其他资源勘探信息等支出(项)</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</si>
  <si>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</si>
  <si>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</si>
  <si>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</si>
  <si>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</si>
  <si>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</si>
  <si>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</si>
  <si>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</si>
  <si>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</si>
  <si>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</si>
  <si>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</si>
  <si>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</si>
  <si>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</si>
  <si>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</si>
  <si>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</si>
  <si>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</si>
  <si>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</si>
  <si>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</si>
  <si>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</si>
  <si>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</si>
  <si>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</si>
  <si>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</si>
  <si>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</si>
  <si>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</si>
  <si>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</si>
  <si>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</si>
  <si>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</si>
  <si>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</si>
  <si>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</si>
  <si>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</si>
  <si>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</si>
  <si>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</si>
  <si>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</si>
  <si>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</si>
  <si>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</si>
  <si>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</si>
  <si>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</si>
  <si>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</si>
  <si>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</si>
  <si>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</si>
  <si>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</si>
  <si>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</si>
  <si>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</si>
  <si>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</si>
  <si>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</si>
  <si>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</si>
  <si>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</si>
  <si>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</si>
  <si>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</si>
  <si>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</si>
  <si>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</si>
  <si>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</si>
  <si>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</si>
  <si>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</si>
  <si>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</si>
  <si>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</si>
  <si>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</si>
  <si>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</si>
  <si>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</si>
  <si>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</si>
  <si>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</si>
  <si>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</si>
  <si>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</si>
  <si>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</si>
  <si>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</si>
  <si>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</si>
  <si>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</si>
  <si>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</si>
  <si>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</si>
  <si>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</si>
  <si>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</si>
  <si>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</si>
  <si>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</si>
  <si>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</si>
  <si>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</si>
  <si>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</si>
  <si>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</si>
  <si>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</si>
  <si>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</si>
  <si>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</si>
  <si>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</si>
  <si>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</si>
  <si>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</si>
  <si>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</si>
  <si>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</si>
  <si>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</si>
  <si>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</si>
  <si>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</si>
  <si>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</si>
  <si>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</si>
  <si>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</si>
  <si>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</si>
  <si>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</si>
  <si>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</si>
  <si>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</si>
  <si>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</si>
  <si>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</si>
  <si>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</si>
  <si>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</si>
  <si>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</si>
  <si>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</si>
  <si>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</si>
  <si>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</si>
  <si>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</si>
  <si>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</si>
  <si>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</si>
  <si>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</si>
  <si>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</si>
  <si>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</si>
  <si>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</si>
  <si>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</si>
  <si>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</si>
  <si>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</si>
  <si>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</si>
  <si>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</si>
  <si>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</si>
  <si>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</si>
  <si>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</si>
  <si>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</si>
  <si>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</si>
  <si>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</si>
  <si>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</si>
  <si>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</si>
  <si>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</si>
  <si>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</si>
  <si>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</si>
  <si>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</si>
  <si>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</si>
  <si>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</si>
  <si>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</si>
  <si>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</si>
  <si>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</si>
  <si>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</si>
  <si>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</si>
  <si>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</si>
  <si>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</si>
  <si>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</si>
  <si>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</si>
  <si>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</si>
  <si>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</si>
  <si>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</si>
  <si>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</si>
  <si>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</si>
  <si>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</si>
  <si>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</si>
  <si>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</si>
  <si>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</si>
  <si>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</si>
  <si>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</si>
  <si>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</si>
  <si>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</si>
  <si>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</si>
  <si>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</si>
  <si>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</si>
  <si>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</si>
  <si>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</si>
  <si>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</si>
  <si>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</si>
  <si>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</si>
  <si>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</si>
  <si>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</si>
  <si>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</si>
  <si>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</si>
  <si>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</si>
  <si>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</si>
  <si>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</si>
  <si>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</si>
  <si>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</si>
  <si>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</si>
  <si>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</si>
  <si>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</si>
  <si>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</si>
  <si>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</si>
  <si>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</si>
  <si>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</si>
  <si>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</si>
  <si>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</si>
  <si>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</si>
  <si>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</si>
  <si>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</si>
  <si>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</si>
  <si>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</si>
  <si>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</si>
  <si>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</si>
  <si>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</si>
  <si>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</si>
  <si>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</si>
  <si>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</si>
  <si>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</si>
  <si>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</si>
  <si>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</si>
  <si>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</si>
  <si>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</si>
  <si>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</si>
  <si>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 xml:space="preserve">  其他支出(款)</t>
  </si>
  <si>
    <t xml:space="preserve">    其他支出(项)</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</si>
  <si>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</si>
  <si>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</si>
  <si>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</si>
  <si>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</si>
  <si>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</si>
  <si>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</si>
  <si>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</si>
  <si>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中央政府国内债务发行费用支出</t>
  </si>
  <si>
    <t xml:space="preserve">  中央政府国外债务发行费用支出</t>
  </si>
  <si>
    <t xml:space="preserve">  地方政府一般债务发行费用支出</t>
  </si>
  <si>
    <t>一般公共预算支出合计</t>
  </si>
  <si>
    <t>表5</t>
  </si>
  <si>
    <t>地区（所属县区）</t>
  </si>
  <si>
    <t>合计</t>
  </si>
  <si>
    <t xml:space="preserve">说明：按照《云南省乡镇财政预算管理方式改革实施细则》的要求，文山市人民政府出台《关于印发县对乡镇财政管理办法的通知》（文政发〔2008〕91号），对乡镇财政管理体制做出了调整，主要内容包括：各乡镇税收收入缴入市级国库，纳入市级收入预算，乡镇收入基数不再核定。乡镇预算支出由市级统编。乡镇预算编制实行部门预算，每个乡镇作为一个部门编制。明确乡镇支出范围，并安排财力保障，不再对下返还税收收入及专项转移支付。
</t>
  </si>
  <si>
    <t>表6</t>
  </si>
  <si>
    <t>其中：一般公共服务</t>
  </si>
  <si>
    <t>其中：教育</t>
  </si>
  <si>
    <t>其中：科学技术</t>
  </si>
  <si>
    <t>其中：文化体育与传媒</t>
  </si>
  <si>
    <t>其中：社会保障和就业</t>
  </si>
  <si>
    <t>其中：医疗卫生与计划生育</t>
  </si>
  <si>
    <t>其中：节能环保</t>
  </si>
  <si>
    <t>其中：城乡社区</t>
  </si>
  <si>
    <t>其中：农林水</t>
  </si>
  <si>
    <t>其中：交通运输</t>
  </si>
  <si>
    <t>其中：资源勘探信息等</t>
  </si>
  <si>
    <t>其中：商业服务业等</t>
  </si>
  <si>
    <t>其中：金融</t>
  </si>
  <si>
    <t>其中：国土海洋气象等</t>
  </si>
  <si>
    <t>其中：住房保障</t>
  </si>
  <si>
    <t>其中：粮油物资储备</t>
  </si>
  <si>
    <t>其中：其他支出</t>
  </si>
  <si>
    <t>说明：按照《云南省乡镇财政预算管理方式改革实施细则》的要求，文山市人民政府出台《关于印发县对乡镇财政管理办法的通知》（文政发〔2008〕91号），对乡镇财政管理体制做出了调整，主要内容包括：各乡镇税收收入缴入市级国库，纳入市级收入预算，乡镇收入基数不再核定。乡镇预算支出由市级统编。乡镇预算编制实行部门预算，每个乡镇作为一个部门编制。明确乡镇支出范围，并安排财力保障，不再对下返还税收收入及专项转移支付。</t>
  </si>
  <si>
    <t>表7</t>
  </si>
  <si>
    <t>2019年文山市一般公共预算政府经济分类决算表</t>
  </si>
  <si>
    <t>科目名称</t>
  </si>
  <si>
    <t>为年初
预算数％</t>
  </si>
  <si>
    <t>为调整 
预算数％</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</si>
  <si>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</si>
  <si>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</si>
  <si>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</si>
  <si>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</si>
  <si>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</si>
  <si>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</si>
  <si>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</si>
  <si>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</si>
  <si>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</si>
  <si>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</si>
  <si>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</si>
  <si>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</si>
  <si>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</si>
  <si>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</si>
  <si>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</si>
  <si>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</si>
  <si>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</si>
  <si>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</si>
  <si>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</si>
  <si>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</si>
  <si>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</si>
  <si>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</si>
  <si>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</si>
  <si>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</si>
  <si>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</si>
  <si>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</si>
  <si>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</si>
  <si>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</si>
  <si>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</si>
  <si>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</si>
  <si>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</si>
  <si>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</si>
  <si>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</si>
  <si>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</si>
  <si>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</si>
  <si>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</si>
  <si>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</si>
  <si>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</si>
  <si>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</si>
  <si>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</si>
  <si>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</si>
  <si>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</si>
  <si>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</si>
  <si>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</si>
  <si>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</si>
  <si>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</si>
  <si>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</si>
  <si>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</si>
  <si>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</si>
  <si>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</si>
  <si>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</si>
  <si>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</si>
  <si>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</si>
  <si>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</si>
  <si>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</si>
  <si>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</si>
  <si>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</si>
  <si>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表8</t>
  </si>
  <si>
    <t>2019年文山市税收返还和转移支付支出决算表（本级）</t>
  </si>
  <si>
    <t>上年数</t>
  </si>
  <si>
    <t>决算数为上年数的%</t>
  </si>
  <si>
    <t xml:space="preserve">    所得税基数返还支出</t>
  </si>
  <si>
    <t xml:space="preserve">    成品油税费改革税收返还支出</t>
  </si>
  <si>
    <t xml:space="preserve">    增值税税收返还支出</t>
  </si>
  <si>
    <t xml:space="preserve">    消费税税收返还支出</t>
  </si>
  <si>
    <t xml:space="preserve">    增值税“五五分享”税收返还支出</t>
  </si>
  <si>
    <t xml:space="preserve">    其他返还性支出</t>
  </si>
  <si>
    <t xml:space="preserve">    体制补助支出</t>
  </si>
  <si>
    <t xml:space="preserve">    均衡性转移支付支出</t>
  </si>
  <si>
    <t xml:space="preserve">    县级基本财力保障机制奖补资金支出</t>
  </si>
  <si>
    <t xml:space="preserve">    结算补助支出</t>
  </si>
  <si>
    <t xml:space="preserve">    资源枯竭型城市转移支付补助支出</t>
  </si>
  <si>
    <t xml:space="preserve">    企业事业单位划转补助支出</t>
  </si>
  <si>
    <t xml:space="preserve">    成品油税费改革转移支付补助支出</t>
  </si>
  <si>
    <t xml:space="preserve">    基层公检法司转移支付支出</t>
  </si>
  <si>
    <t xml:space="preserve">    城乡义务教育转移支付支出</t>
  </si>
  <si>
    <t xml:space="preserve">    基本养老金转移支付支出</t>
  </si>
  <si>
    <t xml:space="preserve">    城乡居民基本医疗保险转移支付支出</t>
  </si>
  <si>
    <t xml:space="preserve">    农村综合改革转移支付支出</t>
  </si>
  <si>
    <t xml:space="preserve">    产粮(油)大县奖励资金支出</t>
  </si>
  <si>
    <t xml:space="preserve">    重点生态功能区转移支付支出</t>
  </si>
  <si>
    <t xml:space="preserve">    固定数额补助支出</t>
  </si>
  <si>
    <t xml:space="preserve">    革命老区转移支付支出</t>
  </si>
  <si>
    <t xml:space="preserve">    民族地区转移支付支出</t>
  </si>
  <si>
    <t xml:space="preserve">    边境地区转移支付支出</t>
  </si>
  <si>
    <t xml:space="preserve">    贫困地区转移支付支出</t>
  </si>
  <si>
    <t xml:space="preserve">    一般公共服务共同财政事权转移支付支出  </t>
  </si>
  <si>
    <t xml:space="preserve">    外交共同财政事权转移支付支出 </t>
  </si>
  <si>
    <t xml:space="preserve">    国防共同财政事权转移支付支出 </t>
  </si>
  <si>
    <t xml:space="preserve">    公共安全共同财政事权转移支付支出 </t>
  </si>
  <si>
    <t xml:space="preserve">    教育共同财政事权转移支付支出 </t>
  </si>
  <si>
    <t xml:space="preserve">    科学技术共同财政事权转移支付支出  </t>
  </si>
  <si>
    <t xml:space="preserve">    文化旅游体育与传媒共同财政事权转移支付支出  </t>
  </si>
  <si>
    <t xml:space="preserve">    社会保障和就业共同财政事权转移支付支出 </t>
  </si>
  <si>
    <t xml:space="preserve">    卫生健康共同财政事权转移支付支出  </t>
  </si>
  <si>
    <t xml:space="preserve">    节能环保共同财政事权转移支付支出</t>
  </si>
  <si>
    <t xml:space="preserve">    城乡社区共同财政事权转移支付支出</t>
  </si>
  <si>
    <t xml:space="preserve">    农林水共同财政事权转移支付支出</t>
  </si>
  <si>
    <t xml:space="preserve">    交通运输共同财政事权转移支付支出 </t>
  </si>
  <si>
    <t xml:space="preserve">    资源勘探信息等共同财政事权转移支付支出 </t>
  </si>
  <si>
    <t xml:space="preserve">    商业服务业等共同财政事权转移支付支出</t>
  </si>
  <si>
    <t xml:space="preserve">    金融共同财政事权转移支付支出 </t>
  </si>
  <si>
    <t xml:space="preserve">    自然资源海洋气象等共同财政事权转移支付支出  </t>
  </si>
  <si>
    <t xml:space="preserve">    住房保障共同财政事权转移支付支出</t>
  </si>
  <si>
    <t xml:space="preserve">    粮油物资储备共同财政事权转移支付支出</t>
  </si>
  <si>
    <t xml:space="preserve">    其他共同财政事权转移支付支出 </t>
  </si>
  <si>
    <t xml:space="preserve">    其他一般性转移支付支出</t>
  </si>
  <si>
    <t xml:space="preserve">  体制上解收入</t>
  </si>
  <si>
    <t xml:space="preserve">  专项上解收入</t>
  </si>
  <si>
    <t>对下级税返和转移补助支出</t>
  </si>
  <si>
    <t>表9</t>
  </si>
  <si>
    <t>政府性基金收入(款)</t>
  </si>
  <si>
    <t xml:space="preserve">  农网还贷资金收入</t>
  </si>
  <si>
    <t xml:space="preserve">    地方农网还贷资金收入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</si>
  <si>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</si>
  <si>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</si>
  <si>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</si>
  <si>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</si>
  <si>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</si>
  <si>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</si>
  <si>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</si>
  <si>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</si>
  <si>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</si>
  <si>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</si>
  <si>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</si>
  <si>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</si>
  <si>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</si>
  <si>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</si>
  <si>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</si>
  <si>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</si>
  <si>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</si>
  <si>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</si>
  <si>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</si>
  <si>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</si>
  <si>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</si>
  <si>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</si>
  <si>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</si>
  <si>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</si>
  <si>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</si>
  <si>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</si>
  <si>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</si>
  <si>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</si>
  <si>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</si>
  <si>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</si>
  <si>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</si>
  <si>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</si>
  <si>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</si>
  <si>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</si>
  <si>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</si>
  <si>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</si>
  <si>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</si>
  <si>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</si>
  <si>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</si>
  <si>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</si>
  <si>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国有土地收益基金专项债务对应项目专项收入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</si>
  <si>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</si>
  <si>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</si>
  <si>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</si>
  <si>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</si>
  <si>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</si>
  <si>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</si>
  <si>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</si>
  <si>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</si>
  <si>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</si>
  <si>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</si>
  <si>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</si>
  <si>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</si>
  <si>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政府性基金预算收入合计</t>
  </si>
  <si>
    <t>政府性基金预算上级补助收入</t>
  </si>
  <si>
    <t>政府性基金预算下级上解收入</t>
  </si>
  <si>
    <t>待偿债置换专项债券上年结余</t>
  </si>
  <si>
    <t>政府性基金预算上年结余</t>
  </si>
  <si>
    <t>政府性基金预算调入资金</t>
  </si>
  <si>
    <t>政府性基金预算省补助计划单列市收入</t>
  </si>
  <si>
    <t>政府性基金预算计划单列市上解省收入</t>
  </si>
  <si>
    <t>表10</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</si>
  <si>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</si>
  <si>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</si>
  <si>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</si>
  <si>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</si>
  <si>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</si>
  <si>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</si>
  <si>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</si>
  <si>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</si>
  <si>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</si>
  <si>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</si>
  <si>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</si>
  <si>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</si>
  <si>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</si>
  <si>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</si>
  <si>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</si>
  <si>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</si>
  <si>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</si>
  <si>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</si>
  <si>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</si>
  <si>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</si>
  <si>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</si>
  <si>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</si>
  <si>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</si>
  <si>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</si>
  <si>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</si>
  <si>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</si>
  <si>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</si>
  <si>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</si>
  <si>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</si>
  <si>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</si>
  <si>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</si>
  <si>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</si>
  <si>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</si>
  <si>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</si>
  <si>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</si>
  <si>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</si>
  <si>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</si>
  <si>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</si>
  <si>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</si>
  <si>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</si>
  <si>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</si>
  <si>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</si>
  <si>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</si>
  <si>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</si>
  <si>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</si>
  <si>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</si>
  <si>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</si>
  <si>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</si>
  <si>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</si>
  <si>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</si>
  <si>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</si>
  <si>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</si>
  <si>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</si>
  <si>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</si>
  <si>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</si>
  <si>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</si>
  <si>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</si>
  <si>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</si>
  <si>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</si>
  <si>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</si>
  <si>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</si>
  <si>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</si>
  <si>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</si>
  <si>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</si>
  <si>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</si>
  <si>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</si>
  <si>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</si>
  <si>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</si>
  <si>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</si>
  <si>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</si>
  <si>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</si>
  <si>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</si>
  <si>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</si>
  <si>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</si>
  <si>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</si>
  <si>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三峡工程后续工作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</si>
  <si>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</si>
  <si>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</si>
  <si>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</si>
  <si>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</si>
  <si>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</si>
  <si>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</si>
  <si>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</si>
  <si>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</si>
  <si>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</si>
  <si>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</si>
  <si>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</si>
  <si>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</si>
  <si>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</si>
  <si>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</si>
  <si>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</si>
  <si>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</si>
  <si>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</si>
  <si>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</si>
  <si>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</si>
  <si>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</si>
  <si>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</si>
  <si>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</si>
  <si>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</si>
  <si>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</si>
  <si>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</si>
  <si>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</si>
  <si>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</si>
  <si>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</si>
  <si>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</si>
  <si>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</si>
  <si>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</si>
  <si>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</si>
  <si>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</si>
  <si>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</si>
  <si>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</si>
  <si>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</si>
  <si>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</si>
  <si>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</si>
  <si>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</si>
  <si>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</si>
  <si>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地方农网还贷资金支出</t>
  </si>
  <si>
    <t xml:space="preserve">    其他农网还贷资金支出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</si>
  <si>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</si>
  <si>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</si>
  <si>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</si>
  <si>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</si>
  <si>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</si>
  <si>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</si>
  <si>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</si>
  <si>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</si>
  <si>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</si>
  <si>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</si>
  <si>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</si>
  <si>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</si>
  <si>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</si>
  <si>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</si>
  <si>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</si>
  <si>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</si>
  <si>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</si>
  <si>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</si>
  <si>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</si>
  <si>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</si>
  <si>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</si>
  <si>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</si>
  <si>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</si>
  <si>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</si>
  <si>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</si>
  <si>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</si>
  <si>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</si>
  <si>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</si>
  <si>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</si>
  <si>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</si>
  <si>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</si>
  <si>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</si>
  <si>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</si>
  <si>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</si>
  <si>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</si>
  <si>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</si>
  <si>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</si>
  <si>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</si>
  <si>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</si>
  <si>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</si>
  <si>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</si>
  <si>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</si>
  <si>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</si>
  <si>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</si>
  <si>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</si>
  <si>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</si>
  <si>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</si>
  <si>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</si>
  <si>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</si>
  <si>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</si>
  <si>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</si>
  <si>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</si>
  <si>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</si>
  <si>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</si>
  <si>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</si>
  <si>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</si>
  <si>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</si>
  <si>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</si>
  <si>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</si>
  <si>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</si>
  <si>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</si>
  <si>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政府性基金预算支出合计</t>
  </si>
  <si>
    <t>政府性基金预算补助下级支出</t>
  </si>
  <si>
    <t>政府性基金预算上解上级支出</t>
  </si>
  <si>
    <t>政府性基金预算调出资金</t>
  </si>
  <si>
    <t>政府性基金预算计划单列市上解省支出</t>
  </si>
  <si>
    <t>政府性基金预算省补助计划单列市支出</t>
  </si>
  <si>
    <t>待偿债置换专项债券结余</t>
  </si>
  <si>
    <t>政府性基金预算年终结余</t>
  </si>
  <si>
    <t>支出总计　</t>
  </si>
  <si>
    <t>2019年文山市本级政府性基金预算收入决算表</t>
  </si>
  <si>
    <t>表12</t>
  </si>
  <si>
    <t>表13</t>
  </si>
  <si>
    <t>2019年文山市政府性基金预算转移支付支出决算表（本级）</t>
  </si>
  <si>
    <t>核电站乏燃料处理处置基金支出</t>
  </si>
  <si>
    <t>国家电影事业发展专项资金相关支出</t>
  </si>
  <si>
    <t>旅游发展基金支出</t>
  </si>
  <si>
    <t>大中型水库移民后期扶持基金支出</t>
  </si>
  <si>
    <t>小型水库移民扶助基金相关支出</t>
  </si>
  <si>
    <t>可再生能源电价附加收入安排的支出</t>
  </si>
  <si>
    <t>废弃电器电子产品处理基金支出</t>
  </si>
  <si>
    <t>国有土地使用权出让相关支出</t>
  </si>
  <si>
    <t>国有土地收益基金相关支出</t>
  </si>
  <si>
    <t>农业土地开发资金相关支出</t>
  </si>
  <si>
    <t>城市基础设施配套费相关支出</t>
  </si>
  <si>
    <t>污水处理费相关支出</t>
  </si>
  <si>
    <t>大中型水库库区基金相关支出</t>
  </si>
  <si>
    <t>三峡水库库区基金支出</t>
  </si>
  <si>
    <t>国家重大水利工程建设基金相关支出</t>
  </si>
  <si>
    <t>海南省高等级公路车辆通行附加费相关支出</t>
  </si>
  <si>
    <t>车辆通行费相关支出</t>
  </si>
  <si>
    <t>港口建设费相关支出</t>
  </si>
  <si>
    <t>铁路建设基金支出</t>
  </si>
  <si>
    <t>船舶油污损害赔偿基金支出</t>
  </si>
  <si>
    <t>民航发展基金支出</t>
  </si>
  <si>
    <t>农网还贷资金支出</t>
  </si>
  <si>
    <t>中央特别国债经营基金支出</t>
  </si>
  <si>
    <t>中央特别国债经营基金财务支出</t>
  </si>
  <si>
    <t>彩票发行销售机构业务费安排的支出</t>
  </si>
  <si>
    <t>彩票公益金安排的支出</t>
  </si>
  <si>
    <t>其他政府性基金相关支出</t>
  </si>
  <si>
    <t>表14</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</si>
  <si>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</si>
  <si>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</si>
  <si>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</si>
  <si>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</si>
  <si>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</si>
  <si>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</si>
  <si>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</si>
  <si>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</si>
  <si>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</si>
  <si>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</si>
  <si>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</si>
  <si>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</si>
  <si>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</si>
  <si>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</si>
  <si>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</si>
  <si>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</si>
  <si>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</si>
  <si>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</si>
  <si>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</si>
  <si>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</si>
  <si>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</si>
  <si>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</si>
  <si>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</si>
  <si>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</si>
  <si>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</si>
  <si>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</si>
  <si>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</si>
  <si>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</si>
  <si>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</si>
  <si>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</si>
  <si>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</si>
  <si>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</si>
  <si>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</si>
  <si>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</si>
  <si>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</si>
  <si>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</si>
  <si>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</si>
  <si>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</si>
  <si>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</si>
  <si>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</si>
  <si>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</si>
  <si>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</si>
  <si>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</si>
  <si>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</si>
  <si>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</si>
  <si>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</si>
  <si>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</si>
  <si>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</si>
  <si>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国有资本经营预算收入</t>
  </si>
  <si>
    <t>国有资本经营预算上级补助收入</t>
  </si>
  <si>
    <t>国有资本经营预算下级上解收入</t>
  </si>
  <si>
    <t>国有资本经营预算上年结余</t>
  </si>
  <si>
    <t>国有资本经营预算省补助计划单列市收入</t>
  </si>
  <si>
    <t>国有资本经营预算计划单列市上解省收入</t>
  </si>
  <si>
    <t>表15</t>
  </si>
  <si>
    <t xml:space="preserve">    国有资本经营预算补充社保基金支出</t>
  </si>
  <si>
    <t>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</si>
  <si>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</si>
  <si>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</si>
  <si>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</si>
  <si>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</si>
  <si>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</si>
  <si>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</si>
  <si>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</si>
  <si>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</si>
  <si>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</si>
  <si>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</si>
  <si>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</si>
  <si>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</si>
  <si>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</si>
  <si>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</si>
  <si>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</si>
  <si>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</si>
  <si>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</si>
  <si>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</si>
  <si>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</si>
  <si>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</si>
  <si>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</si>
  <si>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</si>
  <si>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</si>
  <si>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</si>
  <si>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</si>
  <si>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</si>
  <si>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</si>
  <si>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国有资本经营预算补助下级支出</t>
  </si>
  <si>
    <t>国有资本经营预算上解上级支出</t>
  </si>
  <si>
    <t>国有资本经营预算调出资金</t>
  </si>
  <si>
    <t>国有资本经营预算省补助计划单列市支出</t>
  </si>
  <si>
    <t>国有资本经营预算计划单列市上解省支出</t>
  </si>
  <si>
    <t>国有资本经营预算年终结余</t>
  </si>
  <si>
    <t>表16</t>
  </si>
  <si>
    <t>2019年文山市本级国有资本经营预算收入决算表</t>
  </si>
  <si>
    <t>2019年文山市本级国有资本经营预算支出决算表</t>
  </si>
  <si>
    <t>表18</t>
  </si>
  <si>
    <t>国有资本经营收入总计</t>
  </si>
  <si>
    <t>国有资本经营支出总计</t>
  </si>
  <si>
    <t>表19</t>
  </si>
  <si>
    <t>企业职工养老保险基金收入</t>
  </si>
  <si>
    <t>机关事业单位基本养老保险基金收入</t>
  </si>
  <si>
    <t>失业保险基金收入</t>
  </si>
  <si>
    <t>城镇职工基本医疗保险基金收入</t>
  </si>
  <si>
    <t>工伤保险基金收入</t>
  </si>
  <si>
    <t>生育保险基金收入</t>
  </si>
  <si>
    <t>城乡居民基本养老保险基金收入</t>
  </si>
  <si>
    <t>居民基本医疗保险基金收入</t>
  </si>
  <si>
    <t>本年收入小计</t>
  </si>
  <si>
    <t xml:space="preserve">  调剂金收入</t>
  </si>
  <si>
    <t xml:space="preserve">    上级补助收入</t>
  </si>
  <si>
    <t xml:space="preserve">    下级上解收入</t>
  </si>
  <si>
    <t>收入合计</t>
  </si>
  <si>
    <t>表20</t>
  </si>
  <si>
    <t>企业职工养老保险基金支出</t>
  </si>
  <si>
    <t>机关事业单位基本养老保险基金支出</t>
  </si>
  <si>
    <t>失业保险基金支出</t>
  </si>
  <si>
    <t>城镇职工基本医疗保险基金支出</t>
  </si>
  <si>
    <t>工伤保险基金支出</t>
  </si>
  <si>
    <t>生育保险基金支出</t>
  </si>
  <si>
    <t>城乡居民基本养老保险基金支出</t>
  </si>
  <si>
    <t>居民基本医疗保险基金支出</t>
  </si>
  <si>
    <t>本年支出小计</t>
  </si>
  <si>
    <t xml:space="preserve">  调剂金支出</t>
  </si>
  <si>
    <t xml:space="preserve">    补助下级支出</t>
  </si>
  <si>
    <t xml:space="preserve">    上解上级支出</t>
  </si>
  <si>
    <t>支出合计</t>
  </si>
  <si>
    <t>表21</t>
  </si>
  <si>
    <t>2019年文山市政府一般债务限额和余额情况表</t>
  </si>
  <si>
    <t>项           目</t>
  </si>
  <si>
    <t>一、上两年（2017）末地方政府一般债务余额实际数</t>
  </si>
  <si>
    <t>二、上一年（2018）年末地方政府一般债务限额</t>
  </si>
  <si>
    <t>三、上一年（2018）地方政府一般债券发行额（省政府转贷）</t>
  </si>
  <si>
    <t>四、上一年（2018）地方政府一般债券转贷额</t>
  </si>
  <si>
    <t>五、上一年（2018）地方政府一般债券还本额</t>
  </si>
  <si>
    <t>六、上一年（2018）末地方政府一般债务余额</t>
  </si>
  <si>
    <t>七、2019年(本年）地方政府一般债务新增限额</t>
  </si>
  <si>
    <t>八、2019年(本年）末地方政府一般债务限额</t>
  </si>
  <si>
    <t>表22</t>
  </si>
  <si>
    <t> 单位：万元</t>
  </si>
  <si>
    <t>一、上两年（2017）末地方政府专项债务余额实际数</t>
  </si>
  <si>
    <t>二、上一年（2018）年末地方政府专项债务限额</t>
  </si>
  <si>
    <t>三、上一年（2018）地方政府专项债券发行额</t>
  </si>
  <si>
    <t>四、上一年（2018）地方政府专项债券转贷额</t>
  </si>
  <si>
    <t>五、上一年（2018）地方政府专项债券还本额</t>
  </si>
  <si>
    <t>六、上一年（2018）末地方政府专项债务余额</t>
  </si>
  <si>
    <t>七、2019年(本年）地方政府专项债务新增限额</t>
  </si>
  <si>
    <t>八、2019年(本年）末地方政府专项债务限额</t>
  </si>
  <si>
    <t>表23</t>
  </si>
  <si>
    <t>2019年文山市地方政府债务限额及余额决算情况表</t>
  </si>
  <si>
    <t>地   区</t>
  </si>
  <si>
    <t>2019年债务限额</t>
  </si>
  <si>
    <t>云南省文山州文山市2019年债务余额（决算数）</t>
  </si>
  <si>
    <t>一般债务</t>
  </si>
  <si>
    <t>专项债务</t>
  </si>
  <si>
    <t>公  式</t>
  </si>
  <si>
    <t>A=B+C</t>
  </si>
  <si>
    <t>B</t>
  </si>
  <si>
    <t>C</t>
  </si>
  <si>
    <t>D=E+F</t>
  </si>
  <si>
    <t>E</t>
  </si>
  <si>
    <t>F</t>
  </si>
  <si>
    <t>文山市</t>
  </si>
  <si>
    <t>注：1.本表反映上一年度本地区、本级及分地区地方政府债务限额及余额决算数。</t>
  </si>
  <si>
    <t xml:space="preserve">    2.本表由县级以上地方各级财政部门在本级人民代表大会常务委员会批准决算后二十日内公开。</t>
  </si>
  <si>
    <t>表24</t>
  </si>
  <si>
    <t>项目名称</t>
  </si>
  <si>
    <t>项目编号</t>
  </si>
  <si>
    <t>项目领域</t>
  </si>
  <si>
    <t>项目主管部门</t>
  </si>
  <si>
    <t>项目实施单位</t>
  </si>
  <si>
    <t>债券性质</t>
  </si>
  <si>
    <t>债券规模</t>
  </si>
  <si>
    <t>发行时间
（年/月）</t>
  </si>
  <si>
    <t>2019年文山市城市规划区（2019-SC-1 2019-SC-3)土地储备项目</t>
  </si>
  <si>
    <t>P19532621-0002</t>
  </si>
  <si>
    <t>土地储备</t>
  </si>
  <si>
    <t>文山市自然资源局</t>
  </si>
  <si>
    <t>文山市国土资源收购储备交易中心</t>
  </si>
  <si>
    <t>土地储备专项债券</t>
  </si>
  <si>
    <t>易地扶贫搬迁</t>
  </si>
  <si>
    <t>P19532621-0001</t>
  </si>
  <si>
    <t>易地扶贫</t>
  </si>
  <si>
    <t>文山市发展和改革局</t>
  </si>
  <si>
    <t>一般债券</t>
  </si>
  <si>
    <t>注：本表反映上一年度新增地方政府债券资金使用情况，由县级以上地方各级财政部门在本级人民代表大会常务委员会批准决算后二十日内公开。</t>
  </si>
  <si>
    <t>表25</t>
  </si>
  <si>
    <t>一、2018年末地方政府债务余额</t>
  </si>
  <si>
    <t xml:space="preserve">  其中：一般债务</t>
  </si>
  <si>
    <t xml:space="preserve">        专项债务</t>
  </si>
  <si>
    <t>二、2018年地方政府债务限额</t>
  </si>
  <si>
    <t>三、2019年地方政府债务发行决算数</t>
  </si>
  <si>
    <t xml:space="preserve">     新增一般债券发行额</t>
  </si>
  <si>
    <t xml:space="preserve">     再融资一般债券发行额</t>
  </si>
  <si>
    <t xml:space="preserve">     置换一般债券发行额</t>
  </si>
  <si>
    <t xml:space="preserve">     新增专项债券发行额</t>
  </si>
  <si>
    <t xml:space="preserve">     再融资专项债券发行额</t>
  </si>
  <si>
    <t xml:space="preserve">     置换专项债券发行额</t>
  </si>
  <si>
    <t>四、2019年地方政府债务还本支出决算数</t>
  </si>
  <si>
    <t xml:space="preserve">     一般债务还本支出</t>
  </si>
  <si>
    <t xml:space="preserve">     专项债务还本支出</t>
  </si>
  <si>
    <t>五、2019年地方政府债务付息支出决算数</t>
  </si>
  <si>
    <t xml:space="preserve">     一般债务付息支出</t>
  </si>
  <si>
    <t xml:space="preserve">     专项债务付息支出</t>
  </si>
  <si>
    <t>六、2019年末地方政府债务余额决算数</t>
  </si>
  <si>
    <t>七、2019年地方政府债务限额</t>
  </si>
  <si>
    <t>注：本表由县级以上地方各级财政部门在本级人民代表大会常务委员会批准决算后二十日内公开，反映上两年度本地区、本级地方政府债务限额及余额决算数，上一年度本地区、本级地方政府债务发行额、还本支出、付息支出、限额及余额决算数。</t>
  </si>
  <si>
    <t>表26</t>
  </si>
  <si>
    <t>2019年文山市一般公共预算、政府性基金预算、
国有资本经营预算、社会保险基金支出执行变动情况的说明</t>
  </si>
  <si>
    <t xml:space="preserve">  一、一般公共预算支出执行变动情况</t>
  </si>
  <si>
    <t xml:space="preserve">  1、一般公共服务支出30540万元，比2018年决算数下降10.6%，主要原因是：严格执行中央八项规定和《党政机关厉行节约反对浪费条例》等有关厉行节约各项规章制度，按照过紧日子的要求，从严控制和压缩公用经费支出；
2、国防支出296万元，比2018年决算数增长78.3%，主要原因是：2019年上级加大对我市专项转移支付资金，本年度共下达国防专项转移支付134万元；
3、公共安全支出24818万元，比2018年决算数下降7.6%，主要原因是：严格执行中央八项规定和《党政机关厉行节约反对浪费条例》等有关厉行节约各项规章制度，按照过紧日子的要求，从严控制和压缩公用经费支出；
4、教育支出111667万元，比2018年决算数增长2%，主要原因是：2019年加大对教育的投入力度，如教育“332+1”项目，市十一小、十二小、十三小、市一中城南校区一期工程，“一村一幼”项目42所，已建成并使用24所，学校厕所坑位改造完成2396个；
5、科学技术支出621万元，比2018年决算数下降35.8%，主要原因是：2019年科学技术上级专项资金比上年度减少238万元；
6、文化体育与传媒支出5200万元，比2018年决算数增长50.9%，主要原因是：2019年度加大对文山民族大剧院建设的投入力度；
7、社会保障和就业支出63468万元，比2018年决算数下降3.5%，主要原因是：上级及本级财力加大对社会保障和就业的投入力度，强化社保政策托底；
8、医疗卫生支出52771万元，比2018年决算数下降9.9%，主要原因是：2018年投入市第二人民医院建设项目资金5000万元，今年无此项目资金；
9、节能环保支出10250万元，比2018年决算数下降60.4%，主要原因是：2019年节能环保上级专项资金比上年度下降38%；
10、城乡社区事务支出130670万元，比2018年决算数增长68.9%，主要原因是：我市2019年度加大对城市基础设施建设支出的投入力度，提高城镇供排水、防涝、雨水收集利用、供气、环境保护等基础设施建设水平，支出比上年增长较快；
11、农林水事务支出65784万元，比2018年决算数增长4.3%，主要原因是：支持打好精准脱贫攻坚战。聚焦“两不愁三保障”，落实市级配套财政专项扶贫资金增长机制。统筹整合使用财政涉农资金20891万元，安排市级专项扶贫资金9820万元，增长10.1%；
12、交通运输支出7452万元，比2018年决算数下降14.8%，主要原因是：上级专项资金车辆购置税比上年减少2901万元；
13、资源勘探电力信息等事务支出6519万元，比2018年决算数增长39.2%，主要原因是：2019年资源勘探信息上级专项资金比上年度增加2691万元，增长83.9%；
14、商业服务业等事务支出827万元，比2018年决算数增长12.1%，主要原因是：本年度加大对稳增长电子商务发展的支持力度；
15、金融支出80万元，比2018年决算数增长220%，主要原因是：2019年文山市加大对金融行业的支持力度；
16、自然资源海洋气象等支出4294万元，比2018年决算数下降24.4%，主要原因是：2019年自然资源海洋气象上级专项资金比上年度减少385万元；
17、住房保障支出15287万元，比2018年决算数下降65.2%，主要原因是：2019年住房保障上级专项资金比上年度减少30228万元，下降95.8%，下降的资金主要是保障性住房资金；
18、粮油物资储备支出1774万元，比2018年决算数增长250.6%，主要原因是：上级加大对“优质粮食工程”项目的投入力度；
19、灾害防治及应急管理支出2796万元，主要用于应急管理事务、消防事务、自然灾害等支出；
20、其他支出25万元，主要用于2019年城、乡、村公共厕所项目建设州级配套资金的投资；
21、地方政府一般债务付息支出25055万元，比2018年决算数增长14.6%，主要原因是：2019年到期应偿还地方政府一般债务利息比上年增加；
22、债务发行费用支出175万元，比2018年决算数增长101.1%，主要原因是：2019年度债务转贷收入比上年增长68860万元，债务发行费用支出随之增加。</t>
  </si>
  <si>
    <t xml:space="preserve">  二、政府性基金预算支出执行变动情况</t>
  </si>
  <si>
    <t xml:space="preserve">  1、文化旅游体育与传媒支出7万元，比2018年决算数增长971.4%，主要原因是：上级下达资助影院建设以及资助国产影片放映比上年增加；
  2、社会保障和就业支出71万元，比2018年决算数下降6.6%，主要原因是：与上年基本持平，上级补助其他小型水库移民扶助基金支出比上年减少5万元。
  3、城乡社区支出101910万元，比2018年决算数下降40.9%，主要原因是：用于市政道路、旧城改造、棚户区改造等土地征收及安置补偿比上年度减少，城市基础设施配套费及污水处理费收入减少，支出相应减少。
  4、农林水支出276万元，比2018年决算数下降83.3%，主要原因是：上级下达 大中型水库库区基金安排的基础设施建设和经济发展专项补助比2018年度减少。
  5、其他支出1193万元，比2018年决算数下降84.4%，主要原因是：2018年新增地方政府专项债券资金6000万元用于文山市妇幼保健院业务用房建设，2019年无此项资金。
  6、债务付息支出7420万元，比2018年决算数增长107.1%，主要原因是：2018年度申请发行的专项债券部分利息需在2019年度开始支付。
  7、债务发行费用支出303万元，比2018年决算数增长209.7%，主要原因是：2019年度申请专项债券资金比上年度增加，发行费用相应增加。
</t>
  </si>
  <si>
    <t xml:space="preserve">  三、国有资本经营预算收支执行变动情况</t>
  </si>
  <si>
    <t xml:space="preserve">   国有资本经营预算收入342万元，完成年初预算数的117.9%，完成预算调整数的100%，比上年决算数增收5万元，增长1.5%；全市国有资本经营预算支出89万元，完成年初预算数的254.3%，完成预算调整数的120.3%，比上年决算数减支149万元，下降62.6%。下降变动主要原因去年上级补助省属国有企业职工家属区“三供一业”分离移交项目支出203万元，本年54万元。</t>
  </si>
  <si>
    <t xml:space="preserve">  四、社会保险基金收支执行变动情况</t>
  </si>
  <si>
    <t xml:space="preserve">    社会保险基金预算收入95548万元，完成年初预算数的86.8%，完成预算调整数的92.1%，比上年决算数减收18594万元，下降16.3%，下降的主要原因是：城乡居民基本医疗保险会计核算制度改变，2018年收入含2017年预收2018年和2018年预收2019年保费，2019年保费收入只含预收2020年的。全市社会保险基金预算支出88505万元，完成年初预算数的105.4%，完成预算调整数的99.8%，比上年决算数增加10912万元，增长14.1%。主要原因是上年药店刷卡从公务员医疗补助帐户列支，本年药店刷卡支付从基本医疗中支付。</t>
  </si>
  <si>
    <t>表27</t>
  </si>
  <si>
    <t>Y</t>
  </si>
  <si>
    <t>重点工作</t>
  </si>
  <si>
    <t>2019年工作重点及工作情况</t>
  </si>
  <si>
    <t>转移支付</t>
  </si>
  <si>
    <t>2019年文山市上级补助收入227537万元，其中：返还性收入19831万元、一般性转移支付收入164787万元、专项转移支付收入42919万元。市财政按照优先“三保”的原则安排预算支出，统筹各项财力保障国家及省出台的基本工资、津贴补贴政策、离退休人员养老金，随工资计提的附加等足额发放，确保机构运转和基本民生支出。</t>
  </si>
  <si>
    <t>举借债务</t>
  </si>
  <si>
    <t>进一步完善政府债务管理制度，严格规范举债程序，将政府性债务情况列入年度政府预算报告，向同级人民代表大会报告政府性债务管理情况。严格政府性债务限额管理，严格在核定限额内依法举债，债务余额没有突破限额，严格管理政府性债务项目，控制债务规模，化解债务风险。积极争取上级置换政府债券资金，降低政府债务成本。2019年进入建制县隐性债务化解试点，取得上级化债政策支持；有效遏制违法违规举债蔓延趋势，坚决遏制隐性债务增量。2019年共化解了隐性债务58.62亿元。</t>
  </si>
  <si>
    <t>预算绩效</t>
  </si>
  <si>
    <t>我市认真贯彻落实党的十九大“建立全面规范透明、标准科学、约束有力的预算制度，全面实施绩效管理”精神，进一步加强财政支出管理，树立和增强绩效观念，提高财政资金使用效益，根据《中华人民共和国预算法》、财政部《财政支出绩效评价管理暂行办法》（财预〔2011〕285号）、《关于推进预算绩效管理的指导意见》（财预〔2011〕416号）、《文山市人民政府关于印发文山市全面推进预算绩效管理改革实施意见（试行）的通知》（文市政发〔2018〕2号）等文件精神， 围绕全面实施预算绩效管理的目标任务，按照管理范围全口径、管理主体全覆盖、管理环节全过程、评价对象全方位、评价方法全系列的要求不断推进预算绩效管理体系的建设，持续推进预算和绩效管理一体化。</t>
  </si>
  <si>
    <t>脱贫攻坚</t>
  </si>
  <si>
    <t>支持打好精准脱贫攻坚战。聚焦“两不愁三保障”，落实市级配套财政专项扶贫资金增长机制。统筹整合使用财政涉农资金20891万元，安排市级专项扶贫资金9820万元，增长10.1%。</t>
  </si>
  <si>
    <t>污染防治</t>
  </si>
  <si>
    <t>争取生态功能区转移支付3408万元、污染防治专项补助10250万元，实施了历史遗留砷渣综合治理、农村环境整治、地下水污染调查评估等项目。筹措水利补助资金1974万元，林业补助资金5883万元，用于水资源保护、自然保护区建设等，水土污染及地质灾害防治持续加强。</t>
  </si>
  <si>
    <t>重大政策和重点项目等绩效执行结果说明</t>
  </si>
  <si>
    <t>加大社会事业投入，持续改善民生福祉。投入民生领域资金466730万元，占地方一般公共预算支出的83.3％，增长5％。一是促进教育均衡发展。投入教育支出111666万元，增长2%。教育“332+1”项目进展顺利。市十一小、十二小、十三小、市一中城南校区一期工程竣工并投入使用。实施“一村一幼”项目42所，已建成并使用24所。学校厕所坑位改造完成2396个。二是强化社保政策托底。社会保障支出63468万元，惠及城乡低保、特困人员等26万余人。及时启动低收入群体价格临时补贴与物价上涨挂钩联动机制，发放临时价格补贴242.5万元，惠及11万余人。三是支持办好医疗卫生实事。卫生健康事业支出52771万元，积极推行医共体城乡居民医保资金按人头打包付费支付方式改革，将困难群众和建档立卡户中患有儿童白血病等25个病种人群列入重特大疾病医疗救助范围。筹措医疗救助补助资金1360.9万元，全市建档立卡贫困人口健康扶贫医疗救助受益76192人次，发生医疗费用5993.4万元。四是推进文化体育与传媒事业发展。文化体育传媒事业支出5200.5万元，增长50.9%。文山民族大剧院完成投资4721万元，公共文化馆、图书馆免费开放，为农家书屋补充配送图书，开展各类演出活动和送戏下乡50余场。五是助推平安文山、和谐文山建设。全市公共安全支出24818万元，有力助推全市扫黑除恶专项斗争、民族团结进步示范创建等工作。2020年绩效评价：主要是2019年度文山市财政涉农整合资金项目进行绩效评价，资金总计30886万元。重点对雨露计划资助资金、小农水重点县工程项目资金、大小春生产及养殖发展扶持资金、危房改造项目资金等11个项目进行绩效评价，绩效评价项目资金24368.54万元，占78.89%。</t>
  </si>
  <si>
    <t>备注：可以通过WORD或EXCEL等方式来编辑同表样一并公开</t>
  </si>
  <si>
    <t>表28</t>
  </si>
  <si>
    <t xml:space="preserve"> 2019年文山市“三公”经费财政拨款统计表</t>
  </si>
  <si>
    <r>
      <rPr>
        <b/>
        <sz val="9"/>
        <rFont val="宋体"/>
        <charset val="134"/>
      </rPr>
      <t>单</t>
    </r>
    <r>
      <rPr>
        <b/>
        <sz val="9"/>
        <rFont val="宋体"/>
        <charset val="134"/>
      </rPr>
      <t xml:space="preserve"> </t>
    </r>
    <r>
      <rPr>
        <b/>
        <sz val="9"/>
        <rFont val="宋体"/>
        <charset val="134"/>
      </rPr>
      <t>位</t>
    </r>
  </si>
  <si>
    <t>2019年预算数</t>
  </si>
  <si>
    <t>2019年决算数</t>
  </si>
  <si>
    <t>2018年决算数</t>
  </si>
  <si>
    <t>与预算算增减变动情况(%)</t>
  </si>
  <si>
    <t>与上年度增减变动情况(%)</t>
  </si>
  <si>
    <r>
      <rPr>
        <b/>
        <sz val="9"/>
        <rFont val="宋体"/>
        <charset val="134"/>
      </rPr>
      <t>合</t>
    </r>
    <r>
      <rPr>
        <b/>
        <sz val="9"/>
        <rFont val="宋体"/>
        <charset val="134"/>
      </rPr>
      <t xml:space="preserve">   </t>
    </r>
    <r>
      <rPr>
        <b/>
        <sz val="9"/>
        <rFont val="宋体"/>
        <charset val="134"/>
      </rPr>
      <t>计</t>
    </r>
  </si>
  <si>
    <t xml:space="preserve"> 因公出国（境）费用</t>
  </si>
  <si>
    <t>公务接待费</t>
  </si>
  <si>
    <t>公务用车费</t>
  </si>
  <si>
    <r>
      <rPr>
        <b/>
        <sz val="9"/>
        <rFont val="宋体"/>
        <charset val="134"/>
      </rPr>
      <t xml:space="preserve"> </t>
    </r>
    <r>
      <rPr>
        <b/>
        <sz val="9"/>
        <rFont val="宋体"/>
        <charset val="134"/>
      </rPr>
      <t>其中</t>
    </r>
  </si>
  <si>
    <r>
      <rPr>
        <b/>
        <sz val="9"/>
        <rFont val="宋体"/>
        <charset val="134"/>
      </rPr>
      <t xml:space="preserve"> </t>
    </r>
    <r>
      <rPr>
        <b/>
        <sz val="9"/>
        <rFont val="宋体"/>
        <charset val="134"/>
      </rPr>
      <t>因公出国（境）费用</t>
    </r>
  </si>
  <si>
    <r>
      <rPr>
        <b/>
        <sz val="9"/>
        <rFont val="宋体"/>
        <charset val="134"/>
      </rPr>
      <t xml:space="preserve"> </t>
    </r>
    <r>
      <rPr>
        <b/>
        <sz val="9"/>
        <rFont val="宋体"/>
        <charset val="134"/>
      </rPr>
      <t>公务</t>
    </r>
    <r>
      <rPr>
        <b/>
        <sz val="9"/>
        <rFont val="宋体"/>
        <charset val="134"/>
      </rPr>
      <t xml:space="preserve">                 </t>
    </r>
    <r>
      <rPr>
        <b/>
        <sz val="9"/>
        <rFont val="宋体"/>
        <charset val="134"/>
      </rPr>
      <t>接待费</t>
    </r>
  </si>
  <si>
    <r>
      <rPr>
        <b/>
        <sz val="9"/>
        <rFont val="宋体"/>
        <charset val="134"/>
      </rPr>
      <t xml:space="preserve"> </t>
    </r>
    <r>
      <rPr>
        <b/>
        <sz val="9"/>
        <rFont val="宋体"/>
        <charset val="134"/>
      </rPr>
      <t>公务</t>
    </r>
    <r>
      <rPr>
        <b/>
        <sz val="9"/>
        <rFont val="宋体"/>
        <charset val="134"/>
      </rPr>
      <t xml:space="preserve">                   </t>
    </r>
    <r>
      <rPr>
        <b/>
        <sz val="9"/>
        <rFont val="宋体"/>
        <charset val="134"/>
      </rPr>
      <t>用车费</t>
    </r>
  </si>
  <si>
    <t>公务用车运行维护费</t>
  </si>
  <si>
    <t>公务用车购置</t>
  </si>
</sst>
</file>

<file path=xl/styles.xml><?xml version="1.0" encoding="utf-8"?>
<styleSheet xmlns="http://schemas.openxmlformats.org/spreadsheetml/2006/main">
  <numFmts count="14">
    <numFmt numFmtId="176" formatCode="0_ "/>
    <numFmt numFmtId="43" formatCode="_ * #,##0.00_ ;_ * \-#,##0.00_ ;_ * &quot;-&quot;??_ ;_ @_ "/>
    <numFmt numFmtId="42" formatCode="_ &quot;￥&quot;* #,##0_ ;_ &quot;￥&quot;* \-#,##0_ ;_ &quot;￥&quot;* &quot;-&quot;_ ;_ @_ "/>
    <numFmt numFmtId="177" formatCode="#,##0_ "/>
    <numFmt numFmtId="44" formatCode="_ &quot;￥&quot;* #,##0.00_ ;_ &quot;￥&quot;* \-#,##0.00_ ;_ &quot;￥&quot;* &quot;-&quot;??_ ;_ @_ "/>
    <numFmt numFmtId="41" formatCode="_ * #,##0_ ;_ * \-#,##0_ ;_ * &quot;-&quot;_ ;_ @_ "/>
    <numFmt numFmtId="178" formatCode="#,##0.0_ "/>
    <numFmt numFmtId="179" formatCode="yyyy&quot;年&quot;m&quot;月&quot;;@"/>
    <numFmt numFmtId="180" formatCode="#,##0.00_ "/>
    <numFmt numFmtId="181" formatCode="0.00_ "/>
    <numFmt numFmtId="182" formatCode="0.0_ "/>
    <numFmt numFmtId="183" formatCode="#,##0_ ;[Red]\-#,##0\ "/>
    <numFmt numFmtId="184" formatCode="#,##0.0"/>
    <numFmt numFmtId="185" formatCode="#,##0.0_ ;[Red]\-#,##0.0\ "/>
  </numFmts>
  <fonts count="56">
    <font>
      <sz val="11"/>
      <color theme="1"/>
      <name val="等线"/>
      <charset val="134"/>
      <scheme val="minor"/>
    </font>
    <font>
      <sz val="10"/>
      <name val="宋体"/>
      <charset val="134"/>
    </font>
    <font>
      <sz val="18"/>
      <name val="方正小标宋简体"/>
      <charset val="134"/>
    </font>
    <font>
      <sz val="11"/>
      <name val="方正黑体_GBK"/>
      <charset val="134"/>
    </font>
    <font>
      <sz val="11"/>
      <name val="Times New Roman"/>
      <charset val="0"/>
    </font>
    <font>
      <b/>
      <sz val="9"/>
      <name val="宋体"/>
      <charset val="134"/>
    </font>
    <font>
      <sz val="11"/>
      <name val="宋体"/>
      <charset val="134"/>
    </font>
    <font>
      <sz val="11"/>
      <color indexed="8"/>
      <name val="方正仿宋_GBK"/>
      <charset val="134"/>
    </font>
    <font>
      <sz val="11"/>
      <color indexed="8"/>
      <name val="等线"/>
      <charset val="134"/>
    </font>
    <font>
      <sz val="18"/>
      <name val="方正小标宋_GBK"/>
      <charset val="134"/>
    </font>
    <font>
      <b/>
      <sz val="14"/>
      <name val="宋体"/>
      <charset val="134"/>
    </font>
    <font>
      <b/>
      <sz val="14"/>
      <color indexed="8"/>
      <name val="宋体"/>
      <charset val="134"/>
    </font>
    <font>
      <sz val="11"/>
      <color indexed="8"/>
      <name val="宋体"/>
      <charset val="134"/>
    </font>
    <font>
      <sz val="10"/>
      <color indexed="8"/>
      <name val="宋体"/>
      <charset val="134"/>
    </font>
    <font>
      <sz val="18"/>
      <color theme="1"/>
      <name val="方正小标宋_GBK"/>
      <charset val="134"/>
    </font>
    <font>
      <b/>
      <sz val="16"/>
      <color theme="1"/>
      <name val="等线"/>
      <charset val="134"/>
      <scheme val="minor"/>
    </font>
    <font>
      <b/>
      <sz val="11"/>
      <color theme="1"/>
      <name val="宋体"/>
      <charset val="134"/>
    </font>
    <font>
      <sz val="11"/>
      <color theme="1"/>
      <name val="宋体"/>
      <charset val="134"/>
    </font>
    <font>
      <sz val="18"/>
      <color rgb="FF000000"/>
      <name val="方正小标宋_GBK"/>
      <charset val="134"/>
    </font>
    <font>
      <sz val="11"/>
      <color rgb="FF000000"/>
      <name val="宋体"/>
      <charset val="134"/>
    </font>
    <font>
      <b/>
      <sz val="12"/>
      <color rgb="FF000000"/>
      <name val="宋体"/>
      <charset val="134"/>
    </font>
    <font>
      <b/>
      <sz val="11"/>
      <color rgb="FF000000"/>
      <name val="宋体"/>
      <charset val="134"/>
    </font>
    <font>
      <sz val="10"/>
      <color theme="1"/>
      <name val="宋体"/>
      <charset val="134"/>
    </font>
    <font>
      <sz val="11"/>
      <color rgb="FF000000"/>
      <name val="SimSun"/>
      <charset val="134"/>
    </font>
    <font>
      <b/>
      <sz val="10"/>
      <color theme="1"/>
      <name val="宋体"/>
      <charset val="134"/>
    </font>
    <font>
      <sz val="12"/>
      <color theme="1"/>
      <name val="等线"/>
      <charset val="134"/>
      <scheme val="minor"/>
    </font>
    <font>
      <sz val="10"/>
      <color theme="1"/>
      <name val="等线"/>
      <charset val="134"/>
      <scheme val="minor"/>
    </font>
    <font>
      <sz val="12"/>
      <name val="宋体"/>
      <charset val="134"/>
    </font>
    <font>
      <b/>
      <sz val="12"/>
      <name val="宋体"/>
      <charset val="134"/>
    </font>
    <font>
      <b/>
      <sz val="11"/>
      <name val="宋体"/>
      <charset val="134"/>
    </font>
    <font>
      <b/>
      <sz val="11"/>
      <color theme="1"/>
      <name val="等线"/>
      <charset val="134"/>
      <scheme val="minor"/>
    </font>
    <font>
      <sz val="18"/>
      <color theme="1"/>
      <name val="方正小标宋简体"/>
      <charset val="134"/>
    </font>
    <font>
      <b/>
      <sz val="10"/>
      <name val="宋体"/>
      <charset val="134"/>
    </font>
    <font>
      <b/>
      <sz val="18"/>
      <color theme="1"/>
      <name val="宋体"/>
      <charset val="134"/>
    </font>
    <font>
      <sz val="14"/>
      <color theme="1"/>
      <name val="方正小标宋简体"/>
      <charset val="134"/>
    </font>
    <font>
      <sz val="20"/>
      <color theme="1"/>
      <name val="方正小标宋_GBK"/>
      <charset val="134"/>
    </font>
    <font>
      <sz val="11"/>
      <color theme="1"/>
      <name val="等线"/>
      <charset val="0"/>
      <scheme val="minor"/>
    </font>
    <font>
      <b/>
      <sz val="11"/>
      <color theme="3"/>
      <name val="等线"/>
      <charset val="134"/>
      <scheme val="minor"/>
    </font>
    <font>
      <b/>
      <sz val="13"/>
      <color theme="3"/>
      <name val="等线"/>
      <charset val="134"/>
      <scheme val="minor"/>
    </font>
    <font>
      <sz val="11"/>
      <color theme="0"/>
      <name val="等线"/>
      <charset val="0"/>
      <scheme val="minor"/>
    </font>
    <font>
      <sz val="11"/>
      <color rgb="FF9C0006"/>
      <name val="等线"/>
      <charset val="0"/>
      <scheme val="minor"/>
    </font>
    <font>
      <sz val="11"/>
      <color rgb="FF3F3F76"/>
      <name val="等线"/>
      <charset val="0"/>
      <scheme val="minor"/>
    </font>
    <font>
      <sz val="11"/>
      <color rgb="FF006100"/>
      <name val="等线"/>
      <charset val="0"/>
      <scheme val="minor"/>
    </font>
    <font>
      <sz val="11"/>
      <color rgb="FFFA7D00"/>
      <name val="等线"/>
      <charset val="0"/>
      <scheme val="minor"/>
    </font>
    <font>
      <u/>
      <sz val="11"/>
      <color rgb="FF800080"/>
      <name val="等线"/>
      <charset val="0"/>
      <scheme val="minor"/>
    </font>
    <font>
      <sz val="12"/>
      <color indexed="8"/>
      <name val="宋体"/>
      <charset val="134"/>
    </font>
    <font>
      <sz val="11"/>
      <color rgb="FFFF0000"/>
      <name val="等线"/>
      <charset val="0"/>
      <scheme val="minor"/>
    </font>
    <font>
      <b/>
      <sz val="15"/>
      <color theme="3"/>
      <name val="等线"/>
      <charset val="134"/>
      <scheme val="minor"/>
    </font>
    <font>
      <u/>
      <sz val="11"/>
      <color rgb="FF0000FF"/>
      <name val="等线"/>
      <charset val="0"/>
      <scheme val="minor"/>
    </font>
    <font>
      <b/>
      <sz val="18"/>
      <color theme="3"/>
      <name val="等线"/>
      <charset val="134"/>
      <scheme val="minor"/>
    </font>
    <font>
      <i/>
      <sz val="11"/>
      <color rgb="FF7F7F7F"/>
      <name val="等线"/>
      <charset val="0"/>
      <scheme val="minor"/>
    </font>
    <font>
      <b/>
      <sz val="11"/>
      <color rgb="FFFFFFFF"/>
      <name val="等线"/>
      <charset val="0"/>
      <scheme val="minor"/>
    </font>
    <font>
      <b/>
      <sz val="11"/>
      <color rgb="FF3F3F3F"/>
      <name val="等线"/>
      <charset val="0"/>
      <scheme val="minor"/>
    </font>
    <font>
      <b/>
      <sz val="11"/>
      <color theme="1"/>
      <name val="等线"/>
      <charset val="0"/>
      <scheme val="minor"/>
    </font>
    <font>
      <b/>
      <sz val="11"/>
      <color rgb="FFFA7D00"/>
      <name val="等线"/>
      <charset val="0"/>
      <scheme val="minor"/>
    </font>
    <font>
      <sz val="11"/>
      <color rgb="FF9C6500"/>
      <name val="等线"/>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theme="5" tint="0.599993896298105"/>
        <bgColor indexed="64"/>
      </patternFill>
    </fill>
    <fill>
      <patternFill patternType="solid">
        <fgColor rgb="FFFFC7CE"/>
        <bgColor indexed="64"/>
      </patternFill>
    </fill>
    <fill>
      <patternFill patternType="solid">
        <fgColor theme="9"/>
        <bgColor indexed="64"/>
      </patternFill>
    </fill>
    <fill>
      <patternFill patternType="solid">
        <fgColor theme="7"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4"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4"/>
        <bgColor indexed="64"/>
      </patternFill>
    </fill>
    <fill>
      <patternFill patternType="solid">
        <fgColor rgb="FFA5A5A5"/>
        <bgColor indexed="64"/>
      </patternFill>
    </fill>
    <fill>
      <patternFill patternType="solid">
        <fgColor rgb="FFF2F2F2"/>
        <bgColor indexed="64"/>
      </patternFill>
    </fill>
    <fill>
      <patternFill patternType="solid">
        <fgColor theme="8"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rgb="FFFFEB9C"/>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indexed="8"/>
      </left>
      <right style="thin">
        <color indexed="8"/>
      </right>
      <top style="thin">
        <color indexed="8"/>
      </top>
      <bottom style="thin">
        <color indexed="8"/>
      </bottom>
      <diagonal/>
    </border>
    <border>
      <left style="thin">
        <color auto="1"/>
      </left>
      <right/>
      <top/>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61">
    <xf numFmtId="0" fontId="0" fillId="0" borderId="0">
      <alignment vertical="center"/>
    </xf>
    <xf numFmtId="42" fontId="0" fillId="0" borderId="0" applyFont="0" applyFill="0" applyBorder="0" applyAlignment="0" applyProtection="0">
      <alignment vertical="center"/>
    </xf>
    <xf numFmtId="0" fontId="1" fillId="0" borderId="0"/>
    <xf numFmtId="0" fontId="36" fillId="19" borderId="0" applyNumberFormat="0" applyBorder="0" applyAlignment="0" applyProtection="0">
      <alignment vertical="center"/>
    </xf>
    <xf numFmtId="0" fontId="41" fillId="15" borderId="16" applyNumberFormat="0" applyAlignment="0" applyProtection="0">
      <alignment vertical="center"/>
    </xf>
    <xf numFmtId="44" fontId="0" fillId="0" borderId="0" applyFont="0" applyFill="0" applyBorder="0" applyAlignment="0" applyProtection="0">
      <alignment vertical="center"/>
    </xf>
    <xf numFmtId="0" fontId="45" fillId="0" borderId="0">
      <alignment vertical="center"/>
    </xf>
    <xf numFmtId="41" fontId="0" fillId="0" borderId="0" applyFont="0" applyFill="0" applyBorder="0" applyAlignment="0" applyProtection="0">
      <alignment vertical="center"/>
    </xf>
    <xf numFmtId="0" fontId="36" fillId="22" borderId="0" applyNumberFormat="0" applyBorder="0" applyAlignment="0" applyProtection="0">
      <alignment vertical="center"/>
    </xf>
    <xf numFmtId="0" fontId="40" fillId="6" borderId="0" applyNumberFormat="0" applyBorder="0" applyAlignment="0" applyProtection="0">
      <alignment vertical="center"/>
    </xf>
    <xf numFmtId="43" fontId="0" fillId="0" borderId="0" applyFont="0" applyFill="0" applyBorder="0" applyAlignment="0" applyProtection="0">
      <alignment vertical="center"/>
    </xf>
    <xf numFmtId="0" fontId="39" fillId="11" borderId="0" applyNumberFormat="0" applyBorder="0" applyAlignment="0" applyProtection="0">
      <alignment vertical="center"/>
    </xf>
    <xf numFmtId="0" fontId="48" fillId="0" borderId="0" applyNumberFormat="0" applyFill="0" applyBorder="0" applyAlignment="0" applyProtection="0">
      <alignment vertical="center"/>
    </xf>
    <xf numFmtId="9" fontId="0" fillId="0" borderId="0" applyFont="0" applyFill="0" applyBorder="0" applyAlignment="0" applyProtection="0">
      <alignment vertical="center"/>
    </xf>
    <xf numFmtId="0" fontId="44" fillId="0" borderId="0" applyNumberFormat="0" applyFill="0" applyBorder="0" applyAlignment="0" applyProtection="0">
      <alignment vertical="center"/>
    </xf>
    <xf numFmtId="0" fontId="0" fillId="14" borderId="15" applyNumberFormat="0" applyFont="0" applyAlignment="0" applyProtection="0">
      <alignment vertical="center"/>
    </xf>
    <xf numFmtId="0" fontId="27" fillId="0" borderId="0">
      <alignment vertical="center"/>
    </xf>
    <xf numFmtId="0" fontId="39" fillId="18" borderId="0" applyNumberFormat="0" applyBorder="0" applyAlignment="0" applyProtection="0">
      <alignment vertical="center"/>
    </xf>
    <xf numFmtId="0" fontId="37"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27" fillId="0" borderId="0"/>
    <xf numFmtId="0" fontId="27" fillId="0" borderId="0"/>
    <xf numFmtId="0" fontId="47" fillId="0" borderId="14" applyNumberFormat="0" applyFill="0" applyAlignment="0" applyProtection="0">
      <alignment vertical="center"/>
    </xf>
    <xf numFmtId="9" fontId="12" fillId="0" borderId="0" applyFont="0" applyFill="0" applyBorder="0" applyAlignment="0" applyProtection="0">
      <alignment vertical="center"/>
    </xf>
    <xf numFmtId="0" fontId="38" fillId="0" borderId="14" applyNumberFormat="0" applyFill="0" applyAlignment="0" applyProtection="0">
      <alignment vertical="center"/>
    </xf>
    <xf numFmtId="0" fontId="12" fillId="0" borderId="0">
      <alignment vertical="center"/>
    </xf>
    <xf numFmtId="0" fontId="39" fillId="10" borderId="0" applyNumberFormat="0" applyBorder="0" applyAlignment="0" applyProtection="0">
      <alignment vertical="center"/>
    </xf>
    <xf numFmtId="0" fontId="37" fillId="0" borderId="13" applyNumberFormat="0" applyFill="0" applyAlignment="0" applyProtection="0">
      <alignment vertical="center"/>
    </xf>
    <xf numFmtId="0" fontId="39" fillId="13" borderId="0" applyNumberFormat="0" applyBorder="0" applyAlignment="0" applyProtection="0">
      <alignment vertical="center"/>
    </xf>
    <xf numFmtId="0" fontId="52" fillId="28" borderId="19" applyNumberFormat="0" applyAlignment="0" applyProtection="0">
      <alignment vertical="center"/>
    </xf>
    <xf numFmtId="0" fontId="54" fillId="28" borderId="16" applyNumberFormat="0" applyAlignment="0" applyProtection="0">
      <alignment vertical="center"/>
    </xf>
    <xf numFmtId="0" fontId="51" fillId="27" borderId="18" applyNumberFormat="0" applyAlignment="0" applyProtection="0">
      <alignment vertical="center"/>
    </xf>
    <xf numFmtId="0" fontId="36" fillId="24" borderId="0" applyNumberFormat="0" applyBorder="0" applyAlignment="0" applyProtection="0">
      <alignment vertical="center"/>
    </xf>
    <xf numFmtId="0" fontId="39" fillId="9" borderId="0" applyNumberFormat="0" applyBorder="0" applyAlignment="0" applyProtection="0">
      <alignment vertical="center"/>
    </xf>
    <xf numFmtId="0" fontId="43" fillId="0" borderId="17" applyNumberFormat="0" applyFill="0" applyAlignment="0" applyProtection="0">
      <alignment vertical="center"/>
    </xf>
    <xf numFmtId="0" fontId="53" fillId="0" borderId="20" applyNumberFormat="0" applyFill="0" applyAlignment="0" applyProtection="0">
      <alignment vertical="center"/>
    </xf>
    <xf numFmtId="0" fontId="42" fillId="17" borderId="0" applyNumberFormat="0" applyBorder="0" applyAlignment="0" applyProtection="0">
      <alignment vertical="center"/>
    </xf>
    <xf numFmtId="0" fontId="55" fillId="32" borderId="0" applyNumberFormat="0" applyBorder="0" applyAlignment="0" applyProtection="0">
      <alignment vertical="center"/>
    </xf>
    <xf numFmtId="0" fontId="36" fillId="3" borderId="0" applyNumberFormat="0" applyBorder="0" applyAlignment="0" applyProtection="0">
      <alignment vertical="center"/>
    </xf>
    <xf numFmtId="0" fontId="39" fillId="26" borderId="0" applyNumberFormat="0" applyBorder="0" applyAlignment="0" applyProtection="0">
      <alignment vertical="center"/>
    </xf>
    <xf numFmtId="0" fontId="36" fillId="16" borderId="0" applyNumberFormat="0" applyBorder="0" applyAlignment="0" applyProtection="0">
      <alignment vertical="center"/>
    </xf>
    <xf numFmtId="0" fontId="36" fillId="31" borderId="0" applyNumberFormat="0" applyBorder="0" applyAlignment="0" applyProtection="0">
      <alignment vertical="center"/>
    </xf>
    <xf numFmtId="0" fontId="36" fillId="21" borderId="0" applyNumberFormat="0" applyBorder="0" applyAlignment="0" applyProtection="0">
      <alignment vertical="center"/>
    </xf>
    <xf numFmtId="0" fontId="36" fillId="5" borderId="0" applyNumberFormat="0" applyBorder="0" applyAlignment="0" applyProtection="0">
      <alignment vertical="center"/>
    </xf>
    <xf numFmtId="0" fontId="39" fillId="30" borderId="0" applyNumberFormat="0" applyBorder="0" applyAlignment="0" applyProtection="0">
      <alignment vertical="center"/>
    </xf>
    <xf numFmtId="0" fontId="39" fillId="23" borderId="0" applyNumberFormat="0" applyBorder="0" applyAlignment="0" applyProtection="0">
      <alignment vertical="center"/>
    </xf>
    <xf numFmtId="0" fontId="36" fillId="8" borderId="0" applyNumberFormat="0" applyBorder="0" applyAlignment="0" applyProtection="0">
      <alignment vertical="center"/>
    </xf>
    <xf numFmtId="0" fontId="36" fillId="2" borderId="0" applyNumberFormat="0" applyBorder="0" applyAlignment="0" applyProtection="0">
      <alignment vertical="center"/>
    </xf>
    <xf numFmtId="0" fontId="39" fillId="4" borderId="0" applyNumberFormat="0" applyBorder="0" applyAlignment="0" applyProtection="0">
      <alignment vertical="center"/>
    </xf>
    <xf numFmtId="0" fontId="36" fillId="29" borderId="0" applyNumberFormat="0" applyBorder="0" applyAlignment="0" applyProtection="0">
      <alignment vertical="center"/>
    </xf>
    <xf numFmtId="0" fontId="1" fillId="0" borderId="0"/>
    <xf numFmtId="0" fontId="39" fillId="25" borderId="0" applyNumberFormat="0" applyBorder="0" applyAlignment="0" applyProtection="0">
      <alignment vertical="center"/>
    </xf>
    <xf numFmtId="0" fontId="39" fillId="7" borderId="0" applyNumberFormat="0" applyBorder="0" applyAlignment="0" applyProtection="0">
      <alignment vertical="center"/>
    </xf>
    <xf numFmtId="0" fontId="27" fillId="0" borderId="0">
      <alignment vertical="center"/>
    </xf>
    <xf numFmtId="0" fontId="36" fillId="20" borderId="0" applyNumberFormat="0" applyBorder="0" applyAlignment="0" applyProtection="0">
      <alignment vertical="center"/>
    </xf>
    <xf numFmtId="0" fontId="39" fillId="12" borderId="0" applyNumberFormat="0" applyBorder="0" applyAlignment="0" applyProtection="0">
      <alignment vertical="center"/>
    </xf>
    <xf numFmtId="0" fontId="27" fillId="0" borderId="0"/>
    <xf numFmtId="0" fontId="27" fillId="0" borderId="0">
      <alignment vertical="center"/>
    </xf>
    <xf numFmtId="43" fontId="12" fillId="0" borderId="0" applyFont="0" applyFill="0" applyBorder="0" applyAlignment="0" applyProtection="0">
      <alignment vertical="center"/>
    </xf>
  </cellStyleXfs>
  <cellXfs count="219">
    <xf numFmtId="0" fontId="0" fillId="0" borderId="0" xfId="0">
      <alignment vertical="center"/>
    </xf>
    <xf numFmtId="0" fontId="1" fillId="0" borderId="0" xfId="52" applyFont="1" applyFill="1"/>
    <xf numFmtId="0" fontId="1" fillId="0" borderId="0" xfId="52" applyFont="1" applyFill="1" applyAlignment="1">
      <alignment horizontal="center"/>
    </xf>
    <xf numFmtId="0" fontId="2" fillId="0" borderId="0" xfId="27" applyFont="1" applyFill="1" applyAlignment="1">
      <alignment horizontal="center" vertical="center" wrapText="1"/>
    </xf>
    <xf numFmtId="0" fontId="3" fillId="0" borderId="0" xfId="27" applyFont="1" applyFill="1" applyBorder="1" applyAlignment="1">
      <alignment horizontal="center" vertical="center" wrapText="1"/>
    </xf>
    <xf numFmtId="0" fontId="3" fillId="0" borderId="0" xfId="27" applyFont="1" applyFill="1" applyBorder="1" applyAlignment="1">
      <alignment vertical="center" wrapText="1"/>
    </xf>
    <xf numFmtId="176" fontId="4" fillId="0" borderId="0" xfId="27" applyNumberFormat="1" applyFont="1" applyFill="1" applyAlignment="1">
      <alignment horizontal="center" vertical="center" wrapText="1"/>
    </xf>
    <xf numFmtId="0" fontId="5" fillId="0" borderId="1" xfId="27" applyFont="1" applyFill="1" applyBorder="1" applyAlignment="1">
      <alignment horizontal="center" vertical="center" wrapText="1"/>
    </xf>
    <xf numFmtId="176" fontId="5" fillId="0" borderId="1" xfId="27" applyNumberFormat="1" applyFont="1" applyFill="1" applyBorder="1" applyAlignment="1">
      <alignment horizontal="center" vertical="center" wrapText="1"/>
    </xf>
    <xf numFmtId="0" fontId="1" fillId="0" borderId="1" xfId="27" applyFont="1" applyFill="1" applyBorder="1" applyAlignment="1">
      <alignment horizontal="center" vertical="center" wrapText="1"/>
    </xf>
    <xf numFmtId="177" fontId="1" fillId="0" borderId="1" xfId="27" applyNumberFormat="1" applyFont="1" applyFill="1" applyBorder="1" applyAlignment="1">
      <alignment horizontal="right" vertical="center" shrinkToFit="1"/>
    </xf>
    <xf numFmtId="10" fontId="4" fillId="0" borderId="0" xfId="27" applyNumberFormat="1" applyFont="1" applyFill="1" applyAlignment="1">
      <alignment horizontal="center" vertical="center" wrapText="1"/>
    </xf>
    <xf numFmtId="10" fontId="6" fillId="0" borderId="0" xfId="27" applyNumberFormat="1" applyFont="1" applyFill="1" applyBorder="1" applyAlignment="1">
      <alignment horizontal="right" vertical="center" wrapText="1"/>
    </xf>
    <xf numFmtId="178" fontId="1" fillId="0" borderId="1" xfId="27" applyNumberFormat="1" applyFont="1" applyFill="1" applyBorder="1" applyAlignment="1">
      <alignment vertical="center" shrinkToFit="1"/>
    </xf>
    <xf numFmtId="10" fontId="6" fillId="0" borderId="0" xfId="27" applyNumberFormat="1" applyFont="1" applyFill="1" applyAlignment="1">
      <alignment horizontal="right" vertical="center" wrapText="1"/>
    </xf>
    <xf numFmtId="0" fontId="7" fillId="0" borderId="0" xfId="0" applyFont="1" applyFill="1" applyBorder="1" applyAlignment="1" applyProtection="1">
      <alignment vertical="center"/>
      <protection locked="0"/>
    </xf>
    <xf numFmtId="0" fontId="8"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horizontal="center" vertical="center"/>
    </xf>
    <xf numFmtId="0" fontId="10" fillId="0" borderId="1"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xf>
    <xf numFmtId="0" fontId="1" fillId="0" borderId="1" xfId="0" applyNumberFormat="1" applyFont="1" applyFill="1" applyBorder="1" applyAlignment="1" applyProtection="1">
      <alignment horizontal="center" vertical="center"/>
    </xf>
    <xf numFmtId="0" fontId="12" fillId="0" borderId="1" xfId="0" applyNumberFormat="1" applyFont="1" applyFill="1" applyBorder="1" applyAlignment="1" applyProtection="1">
      <alignment vertical="center" wrapText="1"/>
    </xf>
    <xf numFmtId="0" fontId="1" fillId="0" borderId="1"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vertical="center"/>
    </xf>
    <xf numFmtId="0" fontId="14" fillId="0" borderId="0" xfId="0" applyFont="1" applyAlignment="1">
      <alignment horizontal="center" vertical="center" wrapText="1"/>
    </xf>
    <xf numFmtId="0" fontId="15" fillId="0" borderId="0" xfId="0" applyFont="1" applyAlignment="1">
      <alignment vertical="center" wrapText="1"/>
    </xf>
    <xf numFmtId="0" fontId="16" fillId="0" borderId="1" xfId="0" applyFont="1" applyBorder="1">
      <alignment vertical="center"/>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0" xfId="0" applyFont="1">
      <alignment vertical="center"/>
    </xf>
    <xf numFmtId="0" fontId="18" fillId="0" borderId="0" xfId="0" applyFont="1" applyAlignment="1">
      <alignment horizontal="center" vertical="center" wrapText="1"/>
    </xf>
    <xf numFmtId="0" fontId="19" fillId="0" borderId="5" xfId="0" applyFont="1" applyBorder="1" applyAlignment="1">
      <alignment vertical="center" wrapText="1"/>
    </xf>
    <xf numFmtId="0" fontId="19" fillId="0" borderId="5" xfId="0" applyFont="1" applyBorder="1" applyAlignment="1">
      <alignment horizontal="right" vertical="center" wrapText="1"/>
    </xf>
    <xf numFmtId="0" fontId="20" fillId="0" borderId="1" xfId="0" applyFont="1" applyBorder="1" applyAlignment="1">
      <alignment horizontal="center" vertical="center" wrapText="1"/>
    </xf>
    <xf numFmtId="0" fontId="21" fillId="0" borderId="1" xfId="0" applyFont="1" applyBorder="1" applyAlignment="1">
      <alignment horizontal="left" vertical="center" wrapText="1"/>
    </xf>
    <xf numFmtId="4" fontId="21" fillId="0" borderId="1" xfId="0" applyNumberFormat="1" applyFont="1" applyBorder="1" applyAlignment="1">
      <alignment horizontal="right" vertical="center" wrapText="1"/>
    </xf>
    <xf numFmtId="0" fontId="19" fillId="0" borderId="1" xfId="0" applyFont="1" applyBorder="1" applyAlignment="1">
      <alignment horizontal="left" vertical="center" wrapText="1"/>
    </xf>
    <xf numFmtId="4" fontId="19" fillId="0" borderId="1" xfId="0" applyNumberFormat="1" applyFont="1" applyBorder="1" applyAlignment="1">
      <alignment horizontal="right" vertical="center" wrapText="1"/>
    </xf>
    <xf numFmtId="0" fontId="19" fillId="0" borderId="0" xfId="0" applyFont="1" applyBorder="1" applyAlignment="1">
      <alignment vertical="center" wrapText="1"/>
    </xf>
    <xf numFmtId="0" fontId="22" fillId="0" borderId="0" xfId="0" applyFont="1">
      <alignment vertical="center"/>
    </xf>
    <xf numFmtId="0" fontId="23" fillId="0" borderId="0" xfId="0" applyFont="1" applyAlignment="1">
      <alignment vertical="center" wrapText="1"/>
    </xf>
    <xf numFmtId="0" fontId="19" fillId="0" borderId="0" xfId="0" applyFont="1" applyAlignment="1">
      <alignment vertical="center" wrapText="1"/>
    </xf>
    <xf numFmtId="0" fontId="19" fillId="0" borderId="0" xfId="0" applyFont="1" applyBorder="1" applyAlignment="1">
      <alignment horizontal="right" vertical="center" wrapText="1"/>
    </xf>
    <xf numFmtId="0" fontId="21" fillId="0" borderId="1" xfId="0" applyFont="1" applyBorder="1" applyAlignment="1">
      <alignment horizontal="center" vertical="center" wrapText="1"/>
    </xf>
    <xf numFmtId="0" fontId="19" fillId="0" borderId="1" xfId="0" applyFont="1" applyFill="1" applyBorder="1" applyAlignment="1">
      <alignment horizontal="center" vertical="center" wrapText="1"/>
    </xf>
    <xf numFmtId="177" fontId="19" fillId="0" borderId="1" xfId="0" applyNumberFormat="1" applyFont="1" applyFill="1" applyBorder="1" applyAlignment="1">
      <alignment horizontal="right" vertical="center" wrapText="1"/>
    </xf>
    <xf numFmtId="179" fontId="19" fillId="0" borderId="1" xfId="0" applyNumberFormat="1" applyFont="1" applyFill="1" applyBorder="1" applyAlignment="1">
      <alignment horizontal="center" vertical="center" wrapText="1"/>
    </xf>
    <xf numFmtId="0" fontId="0" fillId="0" borderId="0" xfId="0" applyAlignment="1">
      <alignment vertical="center"/>
    </xf>
    <xf numFmtId="0" fontId="19" fillId="0" borderId="0" xfId="0" applyFont="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1" xfId="0" applyFont="1" applyBorder="1" applyAlignment="1">
      <alignment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177" fontId="19" fillId="0" borderId="2" xfId="0" applyNumberFormat="1" applyFont="1" applyBorder="1" applyAlignment="1">
      <alignment horizontal="center" vertical="center" wrapText="1"/>
    </xf>
    <xf numFmtId="0" fontId="19" fillId="0" borderId="3" xfId="0" applyFont="1" applyBorder="1" applyAlignment="1">
      <alignment horizontal="center" vertical="center" wrapText="1"/>
    </xf>
    <xf numFmtId="177" fontId="19" fillId="0" borderId="3" xfId="0" applyNumberFormat="1" applyFont="1" applyBorder="1" applyAlignment="1">
      <alignment horizontal="center" vertical="center" wrapText="1"/>
    </xf>
    <xf numFmtId="0" fontId="19" fillId="0" borderId="4" xfId="0" applyFont="1" applyBorder="1" applyAlignment="1">
      <alignment horizontal="center" vertical="center" wrapText="1"/>
    </xf>
    <xf numFmtId="177" fontId="19" fillId="0" borderId="4" xfId="0" applyNumberFormat="1" applyFont="1" applyBorder="1" applyAlignment="1">
      <alignment horizontal="center" vertical="center" wrapText="1"/>
    </xf>
    <xf numFmtId="0" fontId="0" fillId="0" borderId="0" xfId="0" applyFont="1" applyFill="1" applyBorder="1" applyAlignment="1">
      <alignment vertical="center"/>
    </xf>
    <xf numFmtId="0" fontId="2" fillId="0" borderId="0" xfId="0" applyFont="1" applyFill="1" applyBorder="1" applyAlignment="1">
      <alignment vertical="center"/>
    </xf>
    <xf numFmtId="0" fontId="24" fillId="0" borderId="0" xfId="0" applyFont="1" applyFill="1" applyBorder="1" applyAlignment="1">
      <alignment vertical="center"/>
    </xf>
    <xf numFmtId="0" fontId="22" fillId="0" borderId="0" xfId="0" applyFont="1" applyFill="1" applyBorder="1" applyAlignment="1">
      <alignment vertical="center"/>
    </xf>
    <xf numFmtId="0" fontId="25" fillId="0" borderId="0" xfId="0" applyFont="1" applyFill="1" applyBorder="1" applyAlignment="1">
      <alignment vertical="center"/>
    </xf>
    <xf numFmtId="0" fontId="17" fillId="0" borderId="0" xfId="0" applyFont="1" applyFill="1" applyBorder="1" applyAlignment="1">
      <alignment vertical="center"/>
    </xf>
    <xf numFmtId="0" fontId="9" fillId="0" borderId="0" xfId="0" applyFont="1" applyFill="1" applyBorder="1" applyAlignment="1">
      <alignment horizontal="center" vertical="center"/>
    </xf>
    <xf numFmtId="0" fontId="17" fillId="0" borderId="0" xfId="0" applyFont="1" applyFill="1" applyBorder="1" applyAlignment="1">
      <alignment horizontal="right" vertical="center"/>
    </xf>
    <xf numFmtId="0" fontId="16" fillId="0" borderId="1" xfId="0" applyFont="1" applyFill="1" applyBorder="1" applyAlignment="1">
      <alignment horizontal="center" vertical="center"/>
    </xf>
    <xf numFmtId="0" fontId="17" fillId="0" borderId="1" xfId="0" applyFont="1" applyFill="1" applyBorder="1" applyAlignment="1">
      <alignment horizontal="left" vertical="center"/>
    </xf>
    <xf numFmtId="180" fontId="17" fillId="0" borderId="1" xfId="0" applyNumberFormat="1" applyFont="1" applyFill="1" applyBorder="1" applyAlignment="1">
      <alignment horizontal="right" vertical="center" wrapText="1"/>
    </xf>
    <xf numFmtId="0" fontId="26" fillId="0" borderId="0" xfId="0" applyFont="1" applyFill="1" applyBorder="1" applyAlignment="1">
      <alignment vertical="center"/>
    </xf>
    <xf numFmtId="4" fontId="26" fillId="0" borderId="0" xfId="0" applyNumberFormat="1" applyFont="1" applyFill="1" applyBorder="1" applyAlignment="1">
      <alignment vertical="center"/>
    </xf>
    <xf numFmtId="181" fontId="26" fillId="0" borderId="0" xfId="0" applyNumberFormat="1" applyFont="1" applyFill="1" applyBorder="1" applyAlignment="1">
      <alignment vertical="center"/>
    </xf>
    <xf numFmtId="182" fontId="26" fillId="0" borderId="0" xfId="0" applyNumberFormat="1" applyFont="1" applyFill="1" applyBorder="1" applyAlignment="1">
      <alignment vertical="center"/>
    </xf>
    <xf numFmtId="0" fontId="27" fillId="0" borderId="0" xfId="59" applyFill="1">
      <alignment vertical="center"/>
    </xf>
    <xf numFmtId="0" fontId="28" fillId="0" borderId="0" xfId="59" applyFont="1" applyFill="1" applyAlignment="1">
      <alignment horizontal="center" vertical="center"/>
    </xf>
    <xf numFmtId="0" fontId="28" fillId="0" borderId="0" xfId="59" applyFont="1" applyFill="1">
      <alignment vertical="center"/>
    </xf>
    <xf numFmtId="183" fontId="27" fillId="0" borderId="0" xfId="59" applyNumberFormat="1" applyFill="1">
      <alignment vertical="center"/>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29"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vertical="center"/>
    </xf>
    <xf numFmtId="177" fontId="6" fillId="0" borderId="1" xfId="0" applyNumberFormat="1" applyFont="1" applyFill="1" applyBorder="1" applyAlignment="1" applyProtection="1">
      <alignment vertical="center"/>
    </xf>
    <xf numFmtId="184" fontId="6" fillId="0" borderId="1" xfId="0" applyNumberFormat="1" applyFont="1" applyFill="1" applyBorder="1" applyAlignment="1" applyProtection="1">
      <alignment vertical="center"/>
    </xf>
    <xf numFmtId="0" fontId="29" fillId="0" borderId="1" xfId="0" applyNumberFormat="1" applyFont="1" applyFill="1" applyBorder="1" applyAlignment="1" applyProtection="1">
      <alignment vertical="center"/>
    </xf>
    <xf numFmtId="177" fontId="29" fillId="0" borderId="1" xfId="0" applyNumberFormat="1" applyFont="1" applyFill="1" applyBorder="1" applyAlignment="1" applyProtection="1">
      <alignment vertical="center"/>
    </xf>
    <xf numFmtId="184" fontId="29" fillId="0" borderId="1" xfId="0" applyNumberFormat="1" applyFont="1" applyFill="1" applyBorder="1" applyAlignment="1" applyProtection="1">
      <alignment vertical="center"/>
    </xf>
    <xf numFmtId="0" fontId="27" fillId="0" borderId="0" xfId="0" applyFont="1" applyFill="1" applyBorder="1" applyAlignment="1"/>
    <xf numFmtId="0" fontId="27" fillId="0" borderId="0" xfId="59" applyFont="1" applyFill="1">
      <alignment vertical="center"/>
    </xf>
    <xf numFmtId="183" fontId="28" fillId="0" borderId="0" xfId="59" applyNumberFormat="1" applyFont="1" applyFill="1">
      <alignment vertical="center"/>
    </xf>
    <xf numFmtId="0" fontId="0" fillId="0" borderId="0" xfId="0" applyFill="1">
      <alignment vertical="center"/>
    </xf>
    <xf numFmtId="0" fontId="30" fillId="0" borderId="0" xfId="0" applyFont="1" applyFill="1">
      <alignment vertical="center"/>
    </xf>
    <xf numFmtId="0" fontId="6" fillId="0" borderId="0" xfId="0" applyNumberFormat="1" applyFont="1" applyFill="1" applyBorder="1" applyAlignment="1" applyProtection="1">
      <alignment horizontal="center" vertical="center"/>
    </xf>
    <xf numFmtId="0" fontId="29" fillId="0" borderId="1"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vertical="center"/>
    </xf>
    <xf numFmtId="177" fontId="6" fillId="0" borderId="1" xfId="0" applyNumberFormat="1" applyFont="1" applyFill="1" applyBorder="1" applyAlignment="1" applyProtection="1">
      <alignment horizontal="right" vertical="center"/>
    </xf>
    <xf numFmtId="178" fontId="6" fillId="0" borderId="1" xfId="0" applyNumberFormat="1" applyFont="1" applyFill="1" applyBorder="1" applyAlignment="1" applyProtection="1">
      <alignment horizontal="right" vertical="center"/>
    </xf>
    <xf numFmtId="0" fontId="6" fillId="0" borderId="1" xfId="0" applyNumberFormat="1" applyFont="1" applyFill="1" applyBorder="1" applyAlignment="1" applyProtection="1">
      <alignment horizontal="left" vertical="center"/>
    </xf>
    <xf numFmtId="177" fontId="29" fillId="0" borderId="1" xfId="0" applyNumberFormat="1" applyFont="1" applyFill="1" applyBorder="1" applyAlignment="1" applyProtection="1">
      <alignment horizontal="right" vertical="center"/>
    </xf>
    <xf numFmtId="178" fontId="29" fillId="0" borderId="1" xfId="0" applyNumberFormat="1" applyFont="1" applyFill="1" applyBorder="1" applyAlignment="1" applyProtection="1">
      <alignment horizontal="right" vertical="center"/>
    </xf>
    <xf numFmtId="0" fontId="6" fillId="0" borderId="2" xfId="0" applyNumberFormat="1" applyFont="1" applyFill="1" applyBorder="1" applyAlignment="1" applyProtection="1">
      <alignment horizontal="left" vertical="center"/>
    </xf>
    <xf numFmtId="177" fontId="6" fillId="0" borderId="2" xfId="0" applyNumberFormat="1" applyFont="1" applyFill="1" applyBorder="1" applyAlignment="1" applyProtection="1">
      <alignment horizontal="right" vertical="center"/>
    </xf>
    <xf numFmtId="0" fontId="6" fillId="0" borderId="0" xfId="0" applyFont="1" applyFill="1" applyBorder="1" applyAlignment="1"/>
    <xf numFmtId="0" fontId="6" fillId="0" borderId="5"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right" vertical="center"/>
    </xf>
    <xf numFmtId="0" fontId="29" fillId="0" borderId="9" xfId="0" applyNumberFormat="1" applyFont="1" applyFill="1" applyBorder="1" applyAlignment="1" applyProtection="1">
      <alignment horizontal="center" vertical="center"/>
    </xf>
    <xf numFmtId="0" fontId="29" fillId="0" borderId="5" xfId="0" applyNumberFormat="1" applyFont="1" applyFill="1" applyBorder="1" applyAlignment="1" applyProtection="1">
      <alignment horizontal="center" vertical="center"/>
    </xf>
    <xf numFmtId="0" fontId="29" fillId="0" borderId="10"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vertical="center"/>
    </xf>
    <xf numFmtId="177" fontId="29" fillId="0" borderId="8" xfId="0" applyNumberFormat="1" applyFont="1" applyFill="1" applyBorder="1" applyAlignment="1" applyProtection="1">
      <alignment horizontal="right" vertical="center"/>
    </xf>
    <xf numFmtId="0" fontId="0" fillId="0" borderId="0" xfId="0" applyFill="1" applyAlignment="1">
      <alignment vertical="center" shrinkToFit="1"/>
    </xf>
    <xf numFmtId="0" fontId="9" fillId="0" borderId="0" xfId="0" applyNumberFormat="1" applyFont="1" applyFill="1" applyBorder="1" applyAlignment="1" applyProtection="1">
      <alignment horizontal="center" vertical="center" shrinkToFit="1"/>
    </xf>
    <xf numFmtId="0" fontId="6" fillId="0" borderId="0" xfId="0" applyFont="1" applyFill="1" applyBorder="1" applyAlignment="1">
      <alignment shrinkToFit="1"/>
    </xf>
    <xf numFmtId="0" fontId="29" fillId="0" borderId="1" xfId="0" applyNumberFormat="1" applyFont="1" applyFill="1" applyBorder="1" applyAlignment="1" applyProtection="1">
      <alignment horizontal="center" vertical="center" shrinkToFit="1"/>
    </xf>
    <xf numFmtId="0" fontId="29" fillId="0" borderId="8"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vertical="center" shrinkToFit="1"/>
    </xf>
    <xf numFmtId="178" fontId="6" fillId="0" borderId="8" xfId="0" applyNumberFormat="1" applyFont="1" applyFill="1" applyBorder="1" applyAlignment="1" applyProtection="1">
      <alignment horizontal="right" vertical="center"/>
    </xf>
    <xf numFmtId="0" fontId="29" fillId="0" borderId="2" xfId="0" applyNumberFormat="1" applyFont="1" applyFill="1" applyBorder="1" applyAlignment="1" applyProtection="1">
      <alignment horizontal="center" vertical="center" shrinkToFit="1"/>
    </xf>
    <xf numFmtId="177" fontId="29" fillId="0" borderId="2" xfId="0" applyNumberFormat="1" applyFont="1" applyFill="1" applyBorder="1" applyAlignment="1" applyProtection="1">
      <alignment horizontal="right" vertical="center"/>
    </xf>
    <xf numFmtId="178" fontId="29" fillId="0" borderId="8" xfId="0" applyNumberFormat="1" applyFont="1" applyFill="1" applyBorder="1" applyAlignment="1" applyProtection="1">
      <alignment horizontal="right" vertical="center"/>
    </xf>
    <xf numFmtId="0" fontId="6" fillId="0" borderId="1" xfId="0" applyNumberFormat="1" applyFont="1" applyFill="1" applyBorder="1" applyAlignment="1" applyProtection="1">
      <alignment shrinkToFit="1"/>
    </xf>
    <xf numFmtId="177" fontId="6" fillId="0" borderId="1" xfId="0" applyNumberFormat="1" applyFont="1" applyFill="1" applyBorder="1" applyAlignment="1" applyProtection="1"/>
    <xf numFmtId="178" fontId="6" fillId="0" borderId="1" xfId="0" applyNumberFormat="1" applyFont="1" applyFill="1" applyBorder="1" applyAlignment="1" applyProtection="1"/>
    <xf numFmtId="0" fontId="6" fillId="0" borderId="4" xfId="0" applyNumberFormat="1" applyFont="1" applyFill="1" applyBorder="1" applyAlignment="1" applyProtection="1">
      <alignment vertical="center" shrinkToFit="1"/>
    </xf>
    <xf numFmtId="177" fontId="6" fillId="0" borderId="4" xfId="0" applyNumberFormat="1" applyFont="1" applyFill="1" applyBorder="1" applyAlignment="1" applyProtection="1">
      <alignment horizontal="right" vertical="center"/>
    </xf>
    <xf numFmtId="178" fontId="6" fillId="0" borderId="4" xfId="0" applyNumberFormat="1" applyFont="1" applyFill="1" applyBorder="1" applyAlignment="1" applyProtection="1">
      <alignment horizontal="right" vertical="center"/>
    </xf>
    <xf numFmtId="0" fontId="6" fillId="0" borderId="1" xfId="0" applyNumberFormat="1" applyFont="1" applyFill="1" applyBorder="1" applyAlignment="1" applyProtection="1">
      <alignment horizontal="left" vertical="center" shrinkToFit="1"/>
    </xf>
    <xf numFmtId="177" fontId="6" fillId="0" borderId="1" xfId="0" applyNumberFormat="1" applyFont="1" applyFill="1" applyBorder="1" applyAlignment="1" applyProtection="1">
      <alignment horizontal="right"/>
    </xf>
    <xf numFmtId="177" fontId="29" fillId="0" borderId="1" xfId="0" applyNumberFormat="1" applyFont="1" applyFill="1" applyBorder="1" applyAlignment="1" applyProtection="1">
      <alignment horizontal="right"/>
    </xf>
    <xf numFmtId="3" fontId="6" fillId="0" borderId="1" xfId="0" applyNumberFormat="1" applyFont="1" applyFill="1" applyBorder="1" applyAlignment="1" applyProtection="1">
      <alignment horizontal="right" vertical="center"/>
    </xf>
    <xf numFmtId="0" fontId="0" fillId="0" borderId="0" xfId="0" applyFill="1" applyAlignment="1">
      <alignment horizontal="center" vertical="center" wrapText="1"/>
    </xf>
    <xf numFmtId="0" fontId="31" fillId="0" borderId="0" xfId="0" applyFont="1" applyFill="1" applyAlignment="1">
      <alignment horizontal="center" vertical="center" shrinkToFit="1"/>
    </xf>
    <xf numFmtId="0" fontId="26" fillId="0" borderId="0" xfId="0" applyFont="1" applyFill="1" applyAlignment="1">
      <alignment vertical="center"/>
    </xf>
    <xf numFmtId="0" fontId="29" fillId="0" borderId="2" xfId="0" applyNumberFormat="1" applyFont="1" applyFill="1" applyBorder="1" applyAlignment="1" applyProtection="1">
      <alignment horizontal="center" vertical="center"/>
    </xf>
    <xf numFmtId="0" fontId="32" fillId="0" borderId="1" xfId="0" applyNumberFormat="1" applyFont="1" applyFill="1" applyBorder="1" applyAlignment="1" applyProtection="1">
      <alignment horizontal="center" vertical="center" wrapText="1"/>
    </xf>
    <xf numFmtId="0" fontId="29" fillId="0" borderId="6" xfId="0" applyNumberFormat="1" applyFont="1" applyFill="1" applyBorder="1" applyAlignment="1" applyProtection="1">
      <alignment horizontal="center" vertical="center" wrapText="1"/>
    </xf>
    <xf numFmtId="178" fontId="30" fillId="0" borderId="1" xfId="0" applyNumberFormat="1" applyFont="1" applyFill="1" applyBorder="1">
      <alignment vertical="center"/>
    </xf>
    <xf numFmtId="178" fontId="0" fillId="0" borderId="1" xfId="0" applyNumberFormat="1" applyFill="1" applyBorder="1">
      <alignment vertical="center"/>
    </xf>
    <xf numFmtId="0" fontId="17" fillId="0" borderId="0" xfId="0" applyFont="1" applyFill="1" applyAlignment="1">
      <alignment horizontal="left" vertical="center" wrapText="1"/>
    </xf>
    <xf numFmtId="0" fontId="31" fillId="0" borderId="0" xfId="0" applyFont="1" applyAlignment="1">
      <alignment horizontal="center" vertical="center" shrinkToFit="1"/>
    </xf>
    <xf numFmtId="0" fontId="17" fillId="0" borderId="0" xfId="0" applyFont="1" applyAlignment="1">
      <alignment vertical="center"/>
    </xf>
    <xf numFmtId="0" fontId="17" fillId="0" borderId="0" xfId="0" applyFont="1" applyAlignment="1">
      <alignment horizontal="right" vertical="center"/>
    </xf>
    <xf numFmtId="0" fontId="16" fillId="0" borderId="1" xfId="0" applyFont="1" applyBorder="1" applyAlignment="1">
      <alignment horizontal="center" vertical="center" wrapText="1"/>
    </xf>
    <xf numFmtId="0" fontId="17" fillId="0" borderId="1" xfId="0" applyFont="1" applyBorder="1" applyAlignment="1">
      <alignment vertical="center"/>
    </xf>
    <xf numFmtId="183" fontId="17" fillId="0" borderId="1" xfId="0" applyNumberFormat="1" applyFont="1" applyBorder="1" applyAlignment="1">
      <alignment horizontal="right" vertical="center" shrinkToFit="1"/>
    </xf>
    <xf numFmtId="185" fontId="17" fillId="0" borderId="1" xfId="0" applyNumberFormat="1" applyFont="1" applyBorder="1" applyAlignment="1">
      <alignment horizontal="right" vertical="center" shrinkToFit="1"/>
    </xf>
    <xf numFmtId="0" fontId="17" fillId="0" borderId="1" xfId="0" applyFont="1" applyFill="1" applyBorder="1" applyAlignment="1">
      <alignment vertical="center"/>
    </xf>
    <xf numFmtId="183" fontId="17" fillId="0" borderId="1" xfId="0" applyNumberFormat="1" applyFont="1" applyFill="1" applyBorder="1" applyAlignment="1">
      <alignment horizontal="right" vertical="center" shrinkToFit="1"/>
    </xf>
    <xf numFmtId="0" fontId="17" fillId="0" borderId="0" xfId="0" applyFont="1" applyAlignment="1">
      <alignment horizontal="left" vertical="center" wrapText="1"/>
    </xf>
    <xf numFmtId="0" fontId="33" fillId="0" borderId="0" xfId="0" applyFont="1" applyFill="1" applyAlignment="1">
      <alignment horizontal="center" vertical="center" shrinkToFit="1"/>
    </xf>
    <xf numFmtId="0" fontId="17" fillId="0" borderId="0" xfId="0" applyFont="1" applyFill="1" applyAlignment="1">
      <alignment vertical="center"/>
    </xf>
    <xf numFmtId="0" fontId="17" fillId="0" borderId="0" xfId="0" applyFont="1" applyFill="1" applyAlignment="1">
      <alignment horizontal="right" vertical="center"/>
    </xf>
    <xf numFmtId="0" fontId="16" fillId="0" borderId="1" xfId="0" applyFont="1" applyFill="1" applyBorder="1" applyAlignment="1">
      <alignment horizontal="center" vertical="center" wrapText="1"/>
    </xf>
    <xf numFmtId="0" fontId="17" fillId="0" borderId="0" xfId="0" applyFont="1" applyFill="1">
      <alignment vertical="center"/>
    </xf>
    <xf numFmtId="0" fontId="0" fillId="0" borderId="0" xfId="0" applyFont="1" applyFill="1">
      <alignment vertical="center"/>
    </xf>
    <xf numFmtId="0" fontId="0" fillId="0" borderId="0" xfId="0" applyFont="1" applyFill="1" applyAlignment="1">
      <alignment horizontal="right" vertical="center"/>
    </xf>
    <xf numFmtId="183" fontId="0" fillId="0" borderId="0" xfId="0" applyNumberFormat="1" applyFont="1" applyFill="1" applyAlignment="1">
      <alignment horizontal="right" vertical="center"/>
    </xf>
    <xf numFmtId="0" fontId="6" fillId="0" borderId="0" xfId="0" applyNumberFormat="1" applyFont="1" applyFill="1" applyBorder="1" applyAlignment="1" applyProtection="1">
      <alignment horizontal="left" vertical="center"/>
    </xf>
    <xf numFmtId="177" fontId="6" fillId="0" borderId="1" xfId="0" applyNumberFormat="1" applyFont="1" applyFill="1" applyBorder="1" applyAlignment="1" applyProtection="1">
      <alignment horizontal="right" vertical="center" shrinkToFit="1"/>
    </xf>
    <xf numFmtId="178" fontId="6" fillId="0" borderId="1" xfId="0" applyNumberFormat="1" applyFont="1" applyFill="1" applyBorder="1" applyAlignment="1" applyProtection="1">
      <alignment vertical="center"/>
    </xf>
    <xf numFmtId="177" fontId="6" fillId="0" borderId="11" xfId="0" applyNumberFormat="1" applyFont="1" applyFill="1" applyBorder="1" applyAlignment="1">
      <alignment horizontal="right" vertical="center" shrinkToFit="1"/>
    </xf>
    <xf numFmtId="177" fontId="6" fillId="0" borderId="1" xfId="10" applyNumberFormat="1" applyFont="1" applyFill="1" applyBorder="1" applyAlignment="1" applyProtection="1">
      <alignment horizontal="right" vertical="center" shrinkToFit="1"/>
    </xf>
    <xf numFmtId="177" fontId="6" fillId="0" borderId="11" xfId="0" applyNumberFormat="1" applyFont="1" applyFill="1" applyBorder="1" applyAlignment="1">
      <alignment horizontal="right" vertical="center"/>
    </xf>
    <xf numFmtId="177" fontId="6" fillId="0" borderId="3" xfId="0" applyNumberFormat="1" applyFont="1" applyFill="1" applyBorder="1" applyAlignment="1" applyProtection="1">
      <alignment horizontal="right" vertical="center"/>
    </xf>
    <xf numFmtId="177" fontId="6" fillId="0" borderId="4" xfId="13" applyNumberFormat="1" applyFont="1" applyFill="1" applyBorder="1" applyAlignment="1" applyProtection="1">
      <alignment horizontal="right" vertical="center"/>
    </xf>
    <xf numFmtId="177" fontId="6" fillId="0" borderId="2" xfId="13" applyNumberFormat="1" applyFont="1" applyFill="1" applyBorder="1" applyAlignment="1" applyProtection="1">
      <alignment horizontal="right" vertical="center"/>
    </xf>
    <xf numFmtId="177" fontId="6" fillId="0" borderId="1" xfId="10" applyNumberFormat="1" applyFont="1" applyFill="1" applyBorder="1" applyAlignment="1">
      <alignment horizontal="right" vertical="center" shrinkToFit="1"/>
    </xf>
    <xf numFmtId="177" fontId="6" fillId="0" borderId="1" xfId="10" applyNumberFormat="1" applyFont="1" applyFill="1" applyBorder="1" applyAlignment="1" applyProtection="1">
      <alignment horizontal="right" vertical="center"/>
    </xf>
    <xf numFmtId="177" fontId="6" fillId="0" borderId="3" xfId="13" applyNumberFormat="1" applyFont="1" applyFill="1" applyBorder="1" applyAlignment="1" applyProtection="1">
      <alignment horizontal="right" vertical="center"/>
    </xf>
    <xf numFmtId="177" fontId="6" fillId="0" borderId="1" xfId="10" applyNumberFormat="1" applyFont="1" applyFill="1" applyBorder="1" applyAlignment="1" applyProtection="1">
      <alignment horizontal="right" vertical="center"/>
      <protection locked="0"/>
    </xf>
    <xf numFmtId="177" fontId="6" fillId="0" borderId="3" xfId="0" applyNumberFormat="1" applyFont="1" applyFill="1" applyBorder="1" applyAlignment="1" applyProtection="1">
      <alignment horizontal="right" vertical="center"/>
      <protection locked="0"/>
    </xf>
    <xf numFmtId="177" fontId="6" fillId="0" borderId="1" xfId="10" applyNumberFormat="1" applyFont="1" applyFill="1" applyBorder="1" applyAlignment="1" applyProtection="1">
      <alignment horizontal="right" vertical="center" shrinkToFit="1"/>
      <protection locked="0"/>
    </xf>
    <xf numFmtId="177" fontId="6" fillId="0" borderId="1" xfId="0" applyNumberFormat="1" applyFont="1" applyFill="1" applyBorder="1" applyAlignment="1" applyProtection="1">
      <alignment horizontal="right" vertical="center"/>
      <protection locked="0"/>
    </xf>
    <xf numFmtId="177" fontId="6" fillId="0" borderId="1" xfId="0" applyNumberFormat="1" applyFont="1" applyFill="1" applyBorder="1" applyAlignment="1" applyProtection="1">
      <alignment horizontal="right" vertical="center" shrinkToFit="1"/>
      <protection locked="0"/>
    </xf>
    <xf numFmtId="177" fontId="6" fillId="0" borderId="1" xfId="13" applyNumberFormat="1" applyFont="1" applyFill="1" applyBorder="1" applyAlignment="1" applyProtection="1">
      <alignment horizontal="right" vertical="center"/>
    </xf>
    <xf numFmtId="177" fontId="6" fillId="0" borderId="1" xfId="13" applyNumberFormat="1" applyFont="1" applyFill="1" applyBorder="1" applyAlignment="1" applyProtection="1">
      <alignment horizontal="right" vertical="center" shrinkToFit="1"/>
    </xf>
    <xf numFmtId="177" fontId="6" fillId="0" borderId="4" xfId="0" applyNumberFormat="1" applyFont="1" applyFill="1" applyBorder="1" applyAlignment="1" applyProtection="1">
      <alignment horizontal="right" vertical="center"/>
      <protection locked="0"/>
    </xf>
    <xf numFmtId="177" fontId="6" fillId="0" borderId="2" xfId="0" applyNumberFormat="1" applyFont="1" applyFill="1" applyBorder="1" applyAlignment="1" applyProtection="1">
      <alignment horizontal="right" vertical="center" shrinkToFit="1"/>
      <protection locked="0"/>
    </xf>
    <xf numFmtId="177" fontId="6" fillId="0" borderId="1" xfId="0" applyNumberFormat="1" applyFont="1" applyFill="1" applyBorder="1" applyAlignment="1">
      <alignment horizontal="right" vertical="center"/>
    </xf>
    <xf numFmtId="177" fontId="6" fillId="0" borderId="4" xfId="0" applyNumberFormat="1" applyFont="1" applyFill="1" applyBorder="1" applyAlignment="1">
      <alignment horizontal="right" vertical="center"/>
    </xf>
    <xf numFmtId="177" fontId="6" fillId="0" borderId="1" xfId="0" applyNumberFormat="1" applyFont="1" applyFill="1" applyBorder="1" applyAlignment="1">
      <alignment horizontal="right" vertical="center" shrinkToFit="1"/>
    </xf>
    <xf numFmtId="177" fontId="6" fillId="0" borderId="2" xfId="0" applyNumberFormat="1" applyFont="1" applyFill="1" applyBorder="1" applyAlignment="1" applyProtection="1">
      <alignment horizontal="right" vertical="center"/>
      <protection locked="0"/>
    </xf>
    <xf numFmtId="177" fontId="6" fillId="0" borderId="4" xfId="10" applyNumberFormat="1" applyFont="1" applyFill="1" applyBorder="1" applyAlignment="1" applyProtection="1">
      <alignment horizontal="right" vertical="center"/>
      <protection locked="0"/>
    </xf>
    <xf numFmtId="177" fontId="6" fillId="0" borderId="1" xfId="10" applyNumberFormat="1" applyFont="1" applyFill="1" applyBorder="1" applyAlignment="1">
      <alignment horizontal="right" vertical="center"/>
    </xf>
    <xf numFmtId="177" fontId="6" fillId="0" borderId="3" xfId="13" applyNumberFormat="1" applyFont="1" applyFill="1" applyBorder="1" applyAlignment="1" applyProtection="1">
      <alignment horizontal="right" vertical="center" shrinkToFit="1"/>
    </xf>
    <xf numFmtId="177" fontId="6" fillId="0" borderId="2" xfId="13" applyNumberFormat="1" applyFont="1" applyFill="1" applyBorder="1" applyAlignment="1" applyProtection="1">
      <alignment horizontal="right" vertical="center"/>
      <protection locked="0"/>
    </xf>
    <xf numFmtId="177" fontId="6" fillId="0" borderId="4" xfId="13" applyNumberFormat="1" applyFont="1" applyFill="1" applyBorder="1" applyAlignment="1" applyProtection="1">
      <alignment horizontal="right" vertical="center"/>
      <protection locked="0"/>
    </xf>
    <xf numFmtId="177" fontId="6" fillId="0" borderId="1" xfId="13" applyNumberFormat="1" applyFont="1" applyFill="1" applyBorder="1" applyAlignment="1" applyProtection="1">
      <alignment horizontal="right" vertical="center" shrinkToFit="1"/>
      <protection locked="0"/>
    </xf>
    <xf numFmtId="177" fontId="6" fillId="0" borderId="1" xfId="13" applyNumberFormat="1" applyFont="1" applyFill="1" applyBorder="1" applyAlignment="1" applyProtection="1">
      <alignment horizontal="right" vertical="center"/>
      <protection locked="0"/>
    </xf>
    <xf numFmtId="177" fontId="6" fillId="0" borderId="3" xfId="13" applyNumberFormat="1" applyFont="1" applyFill="1" applyBorder="1" applyAlignment="1" applyProtection="1">
      <alignment horizontal="right" vertical="center"/>
      <protection locked="0"/>
    </xf>
    <xf numFmtId="177" fontId="6" fillId="0" borderId="4" xfId="13" applyNumberFormat="1" applyFont="1" applyFill="1" applyBorder="1" applyAlignment="1" applyProtection="1">
      <alignment horizontal="right" vertical="center" shrinkToFit="1"/>
      <protection locked="0"/>
    </xf>
    <xf numFmtId="177" fontId="6" fillId="0" borderId="3" xfId="13" applyNumberFormat="1" applyFont="1" applyFill="1" applyBorder="1" applyAlignment="1" applyProtection="1">
      <alignment horizontal="right" vertical="center" shrinkToFit="1"/>
      <protection locked="0"/>
    </xf>
    <xf numFmtId="177" fontId="6" fillId="0" borderId="2" xfId="13" applyNumberFormat="1" applyFont="1" applyFill="1" applyBorder="1" applyAlignment="1" applyProtection="1">
      <alignment horizontal="right" vertical="center" shrinkToFit="1"/>
      <protection locked="0"/>
    </xf>
    <xf numFmtId="178" fontId="29" fillId="0" borderId="1" xfId="0" applyNumberFormat="1" applyFont="1" applyFill="1" applyBorder="1" applyAlignment="1" applyProtection="1">
      <alignment vertical="center"/>
    </xf>
    <xf numFmtId="0" fontId="17" fillId="0" borderId="12" xfId="0" applyFont="1" applyFill="1" applyBorder="1" applyAlignment="1">
      <alignment horizontal="left" vertical="center"/>
    </xf>
    <xf numFmtId="0" fontId="17" fillId="0" borderId="0" xfId="0" applyFont="1" applyFill="1" applyBorder="1" applyAlignment="1">
      <alignment horizontal="left" vertical="center"/>
    </xf>
    <xf numFmtId="177" fontId="29" fillId="0" borderId="1" xfId="0" applyNumberFormat="1" applyFont="1" applyFill="1" applyBorder="1" applyAlignment="1" applyProtection="1">
      <alignment horizontal="right" vertical="center" shrinkToFit="1"/>
    </xf>
    <xf numFmtId="0" fontId="1" fillId="0" borderId="0" xfId="0" applyFont="1" applyFill="1" applyBorder="1" applyAlignment="1">
      <alignment vertical="center" shrinkToFit="1"/>
    </xf>
    <xf numFmtId="0" fontId="1" fillId="0" borderId="0" xfId="0" applyFont="1" applyFill="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right" vertical="center"/>
    </xf>
    <xf numFmtId="0" fontId="29" fillId="0" borderId="1" xfId="0" applyNumberFormat="1" applyFont="1" applyFill="1" applyBorder="1" applyAlignment="1" applyProtection="1">
      <alignment horizontal="left" vertical="center" shrinkToFit="1"/>
    </xf>
    <xf numFmtId="0" fontId="0" fillId="0" borderId="0" xfId="0" applyFill="1" applyBorder="1">
      <alignment vertical="center"/>
    </xf>
    <xf numFmtId="0" fontId="29" fillId="0" borderId="1" xfId="0" applyNumberFormat="1" applyFont="1" applyFill="1" applyBorder="1" applyAlignment="1" applyProtection="1">
      <alignment vertical="center" shrinkToFit="1"/>
    </xf>
    <xf numFmtId="0" fontId="6" fillId="0" borderId="5" xfId="0" applyFont="1" applyFill="1" applyBorder="1" applyAlignment="1">
      <alignment vertical="center"/>
    </xf>
    <xf numFmtId="0" fontId="6" fillId="0" borderId="5" xfId="0" applyNumberFormat="1" applyFont="1" applyFill="1" applyBorder="1" applyAlignment="1" applyProtection="1">
      <alignment horizontal="right" vertical="center"/>
    </xf>
    <xf numFmtId="0" fontId="6" fillId="0" borderId="1" xfId="0" applyNumberFormat="1" applyFont="1" applyFill="1" applyBorder="1" applyAlignment="1" applyProtection="1"/>
    <xf numFmtId="0" fontId="29" fillId="0" borderId="12" xfId="0" applyNumberFormat="1" applyFont="1" applyFill="1" applyBorder="1" applyAlignment="1" applyProtection="1">
      <alignment horizontal="center" vertical="center"/>
    </xf>
    <xf numFmtId="177" fontId="29" fillId="0" borderId="0" xfId="0" applyNumberFormat="1" applyFont="1" applyFill="1" applyBorder="1" applyAlignment="1" applyProtection="1">
      <alignment horizontal="right" vertical="center"/>
    </xf>
    <xf numFmtId="178" fontId="29" fillId="0" borderId="0" xfId="0" applyNumberFormat="1" applyFont="1" applyFill="1" applyBorder="1" applyAlignment="1" applyProtection="1">
      <alignment horizontal="right" vertical="center"/>
    </xf>
    <xf numFmtId="178" fontId="29" fillId="0" borderId="0" xfId="0" applyNumberFormat="1" applyFont="1" applyFill="1" applyAlignment="1" applyProtection="1">
      <alignment horizontal="right" vertical="center"/>
    </xf>
    <xf numFmtId="183" fontId="0" fillId="0" borderId="0" xfId="0" applyNumberFormat="1" applyFill="1">
      <alignment vertical="center"/>
    </xf>
    <xf numFmtId="0" fontId="34" fillId="0" borderId="0" xfId="0" applyFont="1" applyAlignment="1">
      <alignment vertical="center"/>
    </xf>
    <xf numFmtId="0" fontId="35" fillId="0" borderId="0" xfId="0" applyFont="1" applyAlignment="1">
      <alignment horizontal="center" vertical="center"/>
    </xf>
    <xf numFmtId="0" fontId="25" fillId="0" borderId="1" xfId="0" applyFont="1" applyBorder="1" applyAlignment="1">
      <alignment horizontal="center" vertical="center"/>
    </xf>
    <xf numFmtId="0" fontId="25" fillId="0" borderId="1" xfId="0" applyFont="1" applyBorder="1">
      <alignment vertical="center"/>
    </xf>
    <xf numFmtId="0" fontId="25" fillId="0" borderId="1" xfId="0" applyFont="1" applyBorder="1" applyAlignment="1">
      <alignment vertical="center" shrinkToFit="1"/>
    </xf>
  </cellXfs>
  <cellStyles count="61">
    <cellStyle name="常规" xfId="0" builtinId="0"/>
    <cellStyle name="货币[0]" xfId="1" builtinId="7"/>
    <cellStyle name="常规_exceltmp1 2 2 2" xfId="2"/>
    <cellStyle name="20% - 强调文字颜色 3" xfId="3" builtinId="38"/>
    <cellStyle name="输入" xfId="4" builtinId="20"/>
    <cellStyle name="货币" xfId="5" builtinId="4"/>
    <cellStyle name="常规_09"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_2007年云南省向人大报送政府收支预算表格式编制过程表 2" xfId="16"/>
    <cellStyle name="60% - 强调文字颜色 2" xfId="17" builtinId="36"/>
    <cellStyle name="标题 4" xfId="18" builtinId="19"/>
    <cellStyle name="警告文本" xfId="19" builtinId="11"/>
    <cellStyle name="标题" xfId="20" builtinId="15"/>
    <cellStyle name="解释性文本" xfId="21" builtinId="53"/>
    <cellStyle name="常规_fx201103" xfId="22"/>
    <cellStyle name="常规_01" xfId="23"/>
    <cellStyle name="标题 1" xfId="24" builtinId="16"/>
    <cellStyle name="百分比 5" xfId="25"/>
    <cellStyle name="标题 2" xfId="26" builtinId="17"/>
    <cellStyle name="常规_12_1" xfId="27"/>
    <cellStyle name="60% - 强调文字颜色 1" xfId="28" builtinId="32"/>
    <cellStyle name="标题 3" xfId="29" builtinId="18"/>
    <cellStyle name="60% - 强调文字颜色 4" xfId="30" builtinId="44"/>
    <cellStyle name="输出" xfId="31" builtinId="21"/>
    <cellStyle name="计算" xfId="32" builtinId="22"/>
    <cellStyle name="检查单元格" xfId="33" builtinId="23"/>
    <cellStyle name="20% - 强调文字颜色 6" xfId="34" builtinId="50"/>
    <cellStyle name="强调文字颜色 2" xfId="35" builtinId="33"/>
    <cellStyle name="链接单元格" xfId="36" builtinId="24"/>
    <cellStyle name="汇总" xfId="37" builtinId="25"/>
    <cellStyle name="好" xfId="38" builtinId="26"/>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常规_2014年全州债务明细套表" xfId="52"/>
    <cellStyle name="60% - 强调文字颜色 5" xfId="53" builtinId="48"/>
    <cellStyle name="强调文字颜色 6" xfId="54" builtinId="49"/>
    <cellStyle name="常规 10" xfId="55"/>
    <cellStyle name="40% - 强调文字颜色 6" xfId="56" builtinId="51"/>
    <cellStyle name="60% - 强调文字颜色 6" xfId="57" builtinId="52"/>
    <cellStyle name="常规 3" xfId="58"/>
    <cellStyle name="常规_2007年云南省向人大报送政府收支预算表格式编制过程表" xfId="59"/>
    <cellStyle name="寘嬫愗傝 [0.00]_Region Orders (2)" xfId="60"/>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2" Type="http://schemas.openxmlformats.org/officeDocument/2006/relationships/sharedStrings" Target="sharedStrings.xml"/><Relationship Id="rId31" Type="http://schemas.openxmlformats.org/officeDocument/2006/relationships/styles" Target="styles.xml"/><Relationship Id="rId30" Type="http://schemas.openxmlformats.org/officeDocument/2006/relationships/theme" Target="theme/theme1.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5"/>
    <pageSetUpPr fitToPage="1"/>
  </sheetPr>
  <dimension ref="A1:B26"/>
  <sheetViews>
    <sheetView topLeftCell="A7" workbookViewId="0">
      <selection activeCell="B33" sqref="B33"/>
    </sheetView>
  </sheetViews>
  <sheetFormatPr defaultColWidth="9" defaultRowHeight="14.4" outlineLevelCol="1"/>
  <cols>
    <col min="1" max="1" width="6.62962962962963" customWidth="1"/>
    <col min="2" max="2" width="81.1296296296296" customWidth="1"/>
  </cols>
  <sheetData>
    <row r="1" ht="18.6" spans="1:2">
      <c r="A1" s="214"/>
      <c r="B1" s="214"/>
    </row>
    <row r="2" ht="48.95" customHeight="1" spans="1:2">
      <c r="A2" s="215" t="s">
        <v>0</v>
      </c>
      <c r="B2" s="215"/>
    </row>
    <row r="3" ht="22" customHeight="1" spans="1:2">
      <c r="A3" s="216">
        <v>1</v>
      </c>
      <c r="B3" s="217" t="s">
        <v>1</v>
      </c>
    </row>
    <row r="4" ht="22" customHeight="1" spans="1:2">
      <c r="A4" s="216">
        <v>2</v>
      </c>
      <c r="B4" s="217" t="s">
        <v>2</v>
      </c>
    </row>
    <row r="5" ht="22" customHeight="1" spans="1:2">
      <c r="A5" s="216">
        <v>3</v>
      </c>
      <c r="B5" s="217" t="s">
        <v>3</v>
      </c>
    </row>
    <row r="6" ht="22" customHeight="1" spans="1:2">
      <c r="A6" s="216">
        <v>4</v>
      </c>
      <c r="B6" s="217" t="s">
        <v>4</v>
      </c>
    </row>
    <row r="7" ht="22" customHeight="1" spans="1:2">
      <c r="A7" s="216">
        <v>5</v>
      </c>
      <c r="B7" s="217" t="s">
        <v>5</v>
      </c>
    </row>
    <row r="8" ht="22" customHeight="1" spans="1:2">
      <c r="A8" s="216">
        <v>6</v>
      </c>
      <c r="B8" s="217" t="s">
        <v>6</v>
      </c>
    </row>
    <row r="9" ht="22" customHeight="1" spans="1:2">
      <c r="A9" s="216">
        <v>7</v>
      </c>
      <c r="B9" s="217" t="s">
        <v>7</v>
      </c>
    </row>
    <row r="10" ht="22" customHeight="1" spans="1:2">
      <c r="A10" s="216">
        <v>8</v>
      </c>
      <c r="B10" s="217" t="s">
        <v>8</v>
      </c>
    </row>
    <row r="11" ht="22" customHeight="1" spans="1:2">
      <c r="A11" s="216">
        <v>9</v>
      </c>
      <c r="B11" s="217" t="s">
        <v>9</v>
      </c>
    </row>
    <row r="12" ht="22" customHeight="1" spans="1:2">
      <c r="A12" s="216">
        <v>10</v>
      </c>
      <c r="B12" s="217" t="s">
        <v>10</v>
      </c>
    </row>
    <row r="13" ht="22" customHeight="1" spans="1:2">
      <c r="A13" s="216">
        <v>11</v>
      </c>
      <c r="B13" s="217" t="s">
        <v>11</v>
      </c>
    </row>
    <row r="14" ht="22" customHeight="1" spans="1:2">
      <c r="A14" s="216">
        <v>12</v>
      </c>
      <c r="B14" s="217" t="s">
        <v>12</v>
      </c>
    </row>
    <row r="15" ht="22" customHeight="1" spans="1:2">
      <c r="A15" s="216">
        <v>13</v>
      </c>
      <c r="B15" s="217" t="s">
        <v>13</v>
      </c>
    </row>
    <row r="16" ht="22" customHeight="1" spans="1:2">
      <c r="A16" s="216">
        <v>14</v>
      </c>
      <c r="B16" s="217" t="s">
        <v>14</v>
      </c>
    </row>
    <row r="17" ht="22" customHeight="1" spans="1:2">
      <c r="A17" s="216">
        <v>15</v>
      </c>
      <c r="B17" s="217" t="s">
        <v>15</v>
      </c>
    </row>
    <row r="18" ht="22" customHeight="1" spans="1:2">
      <c r="A18" s="216">
        <v>16</v>
      </c>
      <c r="B18" s="217" t="s">
        <v>16</v>
      </c>
    </row>
    <row r="19" ht="22" customHeight="1" spans="1:2">
      <c r="A19" s="216">
        <v>17</v>
      </c>
      <c r="B19" s="217" t="s">
        <v>17</v>
      </c>
    </row>
    <row r="20" ht="22" customHeight="1" spans="1:2">
      <c r="A20" s="216">
        <v>18</v>
      </c>
      <c r="B20" s="217" t="s">
        <v>18</v>
      </c>
    </row>
    <row r="21" ht="22" customHeight="1" spans="1:2">
      <c r="A21" s="216">
        <v>19</v>
      </c>
      <c r="B21" s="217" t="s">
        <v>19</v>
      </c>
    </row>
    <row r="22" ht="22" customHeight="1" spans="1:2">
      <c r="A22" s="216">
        <v>20</v>
      </c>
      <c r="B22" s="217" t="s">
        <v>20</v>
      </c>
    </row>
    <row r="23" ht="22" customHeight="1" spans="1:2">
      <c r="A23" s="216">
        <v>21</v>
      </c>
      <c r="B23" s="217" t="s">
        <v>21</v>
      </c>
    </row>
    <row r="24" ht="22" customHeight="1" spans="1:2">
      <c r="A24" s="216">
        <v>22</v>
      </c>
      <c r="B24" s="218" t="s">
        <v>22</v>
      </c>
    </row>
    <row r="25" ht="22" customHeight="1" spans="1:2">
      <c r="A25" s="216">
        <v>23</v>
      </c>
      <c r="B25" s="217" t="s">
        <v>23</v>
      </c>
    </row>
    <row r="26" ht="22" customHeight="1" spans="1:2">
      <c r="A26" s="216">
        <v>24</v>
      </c>
      <c r="B26" s="217" t="s">
        <v>24</v>
      </c>
    </row>
  </sheetData>
  <mergeCells count="1">
    <mergeCell ref="A2:B2"/>
  </mergeCells>
  <pageMargins left="0.699305555555556" right="0.699305555555556" top="0.75" bottom="0.75" header="0.3" footer="0.3"/>
  <pageSetup paperSize="9" scale="94"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5"/>
  </sheetPr>
  <dimension ref="A1:H73"/>
  <sheetViews>
    <sheetView showZeros="0" workbookViewId="0">
      <pane ySplit="4" topLeftCell="A5" activePane="bottomLeft" state="frozen"/>
      <selection/>
      <selection pane="bottomLeft" activeCell="B10" sqref="B10"/>
    </sheetView>
  </sheetViews>
  <sheetFormatPr defaultColWidth="9" defaultRowHeight="14.4" outlineLevelCol="7"/>
  <cols>
    <col min="1" max="1" width="48.3796296296296" style="92" customWidth="1"/>
    <col min="2" max="5" width="11.5" style="92" customWidth="1"/>
    <col min="6" max="8" width="10.5" style="92" customWidth="1"/>
    <col min="9" max="16384" width="9" style="92"/>
  </cols>
  <sheetData>
    <row r="1" spans="1:1">
      <c r="A1" s="92" t="s">
        <v>1373</v>
      </c>
    </row>
    <row r="2" ht="24" spans="1:8">
      <c r="A2" s="17" t="s">
        <v>9</v>
      </c>
      <c r="B2" s="17"/>
      <c r="C2" s="17"/>
      <c r="D2" s="17"/>
      <c r="E2" s="17"/>
      <c r="F2" s="17"/>
      <c r="G2" s="17"/>
      <c r="H2" s="17"/>
    </row>
    <row r="3" spans="1:8">
      <c r="A3" s="106"/>
      <c r="B3" s="106"/>
      <c r="C3" s="106"/>
      <c r="D3" s="106"/>
      <c r="E3" s="81"/>
      <c r="F3" s="81"/>
      <c r="G3" s="81"/>
      <c r="H3" s="106" t="s">
        <v>200</v>
      </c>
    </row>
    <row r="4" ht="43.2" spans="1:8">
      <c r="A4" s="95" t="s">
        <v>27</v>
      </c>
      <c r="B4" s="95" t="s">
        <v>28</v>
      </c>
      <c r="C4" s="95" t="s">
        <v>29</v>
      </c>
      <c r="D4" s="95" t="s">
        <v>30</v>
      </c>
      <c r="E4" s="95" t="s">
        <v>31</v>
      </c>
      <c r="F4" s="82" t="s">
        <v>32</v>
      </c>
      <c r="G4" s="82" t="s">
        <v>33</v>
      </c>
      <c r="H4" s="82" t="s">
        <v>34</v>
      </c>
    </row>
    <row r="5" ht="18" customHeight="1" spans="1:8">
      <c r="A5" s="128" t="s">
        <v>1374</v>
      </c>
      <c r="B5" s="97">
        <v>92987</v>
      </c>
      <c r="C5" s="97">
        <v>98865</v>
      </c>
      <c r="D5" s="97">
        <v>168933</v>
      </c>
      <c r="E5" s="97">
        <v>82074</v>
      </c>
      <c r="F5" s="98">
        <f t="shared" ref="F5:F61" si="0">IF(B5&lt;&gt;0,(E5/B5)*100,0)</f>
        <v>88.2639508748535</v>
      </c>
      <c r="G5" s="98">
        <f t="shared" ref="G5:G61" si="1">IF(C5&lt;&gt;0,(E5/C5)*100,0)</f>
        <v>83.0162342588378</v>
      </c>
      <c r="H5" s="98">
        <f>IF(D5&lt;&gt;0,(E5/D5-1)*100,0)</f>
        <v>-51.4162419420717</v>
      </c>
    </row>
    <row r="6" ht="18" customHeight="1" spans="1:8">
      <c r="A6" s="128" t="s">
        <v>1375</v>
      </c>
      <c r="B6" s="97">
        <v>0</v>
      </c>
      <c r="C6" s="97">
        <v>0</v>
      </c>
      <c r="D6" s="97">
        <v>0</v>
      </c>
      <c r="E6" s="97">
        <v>0</v>
      </c>
      <c r="F6" s="98">
        <f t="shared" si="0"/>
        <v>0</v>
      </c>
      <c r="G6" s="98">
        <f t="shared" si="1"/>
        <v>0</v>
      </c>
      <c r="H6" s="98">
        <f t="shared" ref="H5:H68" si="2">IF(D6&lt;&gt;0,(E6/D6-1)*100,0)</f>
        <v>0</v>
      </c>
    </row>
    <row r="7" ht="18" customHeight="1" spans="1:8">
      <c r="A7" s="128" t="s">
        <v>1376</v>
      </c>
      <c r="B7" s="97"/>
      <c r="C7" s="97"/>
      <c r="D7" s="97">
        <v>0</v>
      </c>
      <c r="E7" s="97">
        <v>0</v>
      </c>
      <c r="F7" s="98">
        <f t="shared" si="0"/>
        <v>0</v>
      </c>
      <c r="G7" s="98">
        <f t="shared" si="1"/>
        <v>0</v>
      </c>
      <c r="H7" s="98">
        <f t="shared" si="2"/>
        <v>0</v>
      </c>
    </row>
    <row r="8" ht="18" customHeight="1" spans="1:8">
      <c r="A8" s="128" t="s">
        <v>1377</v>
      </c>
      <c r="B8" s="97">
        <v>0</v>
      </c>
      <c r="C8" s="97">
        <v>0</v>
      </c>
      <c r="D8" s="97">
        <v>0</v>
      </c>
      <c r="E8" s="97">
        <v>0</v>
      </c>
      <c r="F8" s="98">
        <f t="shared" si="0"/>
        <v>0</v>
      </c>
      <c r="G8" s="98">
        <f t="shared" si="1"/>
        <v>0</v>
      </c>
      <c r="H8" s="98">
        <f t="shared" si="2"/>
        <v>0</v>
      </c>
    </row>
    <row r="9" ht="18" customHeight="1" spans="1:8">
      <c r="A9" s="128" t="s">
        <v>1378</v>
      </c>
      <c r="B9" s="97">
        <v>0</v>
      </c>
      <c r="C9" s="97">
        <v>0</v>
      </c>
      <c r="D9" s="97">
        <v>0</v>
      </c>
      <c r="E9" s="97">
        <v>0</v>
      </c>
      <c r="F9" s="98">
        <f t="shared" si="0"/>
        <v>0</v>
      </c>
      <c r="G9" s="98">
        <f t="shared" si="1"/>
        <v>0</v>
      </c>
      <c r="H9" s="98">
        <f t="shared" si="2"/>
        <v>0</v>
      </c>
    </row>
    <row r="10" ht="18" customHeight="1" spans="1:8">
      <c r="A10" s="128" t="s">
        <v>1379</v>
      </c>
      <c r="B10" s="97">
        <v>0</v>
      </c>
      <c r="C10" s="97">
        <v>0</v>
      </c>
      <c r="D10" s="97">
        <v>0</v>
      </c>
      <c r="E10" s="97">
        <v>0</v>
      </c>
      <c r="F10" s="98">
        <f t="shared" si="0"/>
        <v>0</v>
      </c>
      <c r="G10" s="98">
        <f t="shared" si="1"/>
        <v>0</v>
      </c>
      <c r="H10" s="98">
        <f t="shared" si="2"/>
        <v>0</v>
      </c>
    </row>
    <row r="11" ht="18" customHeight="1" spans="1:8">
      <c r="A11" s="128" t="s">
        <v>1380</v>
      </c>
      <c r="B11" s="97">
        <v>0</v>
      </c>
      <c r="C11" s="97">
        <v>0</v>
      </c>
      <c r="D11" s="97">
        <v>0</v>
      </c>
      <c r="E11" s="97">
        <v>0</v>
      </c>
      <c r="F11" s="98">
        <f t="shared" si="0"/>
        <v>0</v>
      </c>
      <c r="G11" s="98">
        <f t="shared" si="1"/>
        <v>0</v>
      </c>
      <c r="H11" s="98">
        <f t="shared" si="2"/>
        <v>0</v>
      </c>
    </row>
    <row r="12" ht="18" customHeight="1" spans="1:8">
      <c r="A12" s="128" t="s">
        <v>1381</v>
      </c>
      <c r="B12" s="97">
        <v>280</v>
      </c>
      <c r="C12" s="97">
        <v>35</v>
      </c>
      <c r="D12" s="97">
        <v>280</v>
      </c>
      <c r="E12" s="97">
        <v>36</v>
      </c>
      <c r="F12" s="98">
        <f t="shared" si="0"/>
        <v>12.8571428571429</v>
      </c>
      <c r="G12" s="98">
        <f t="shared" si="1"/>
        <v>102.857142857143</v>
      </c>
      <c r="H12" s="98">
        <f t="shared" si="2"/>
        <v>-87.1428571428571</v>
      </c>
    </row>
    <row r="13" ht="18" customHeight="1" spans="1:8">
      <c r="A13" s="128" t="s">
        <v>1382</v>
      </c>
      <c r="B13" s="97">
        <v>205</v>
      </c>
      <c r="C13" s="97">
        <v>26</v>
      </c>
      <c r="D13" s="97">
        <v>206</v>
      </c>
      <c r="E13" s="97">
        <v>26</v>
      </c>
      <c r="F13" s="98">
        <f t="shared" si="0"/>
        <v>12.6829268292683</v>
      </c>
      <c r="G13" s="98">
        <f t="shared" si="1"/>
        <v>100</v>
      </c>
      <c r="H13" s="98">
        <f t="shared" si="2"/>
        <v>-87.378640776699</v>
      </c>
    </row>
    <row r="14" ht="18" customHeight="1" spans="1:8">
      <c r="A14" s="128" t="s">
        <v>1383</v>
      </c>
      <c r="B14" s="97">
        <v>86802</v>
      </c>
      <c r="C14" s="97">
        <f>SUM(C15:C19)</f>
        <v>94344</v>
      </c>
      <c r="D14" s="97">
        <v>162825</v>
      </c>
      <c r="E14" s="97">
        <v>77748</v>
      </c>
      <c r="F14" s="98">
        <f t="shared" si="0"/>
        <v>89.5693647611806</v>
      </c>
      <c r="G14" s="98">
        <f t="shared" si="1"/>
        <v>82.4090562197914</v>
      </c>
      <c r="H14" s="98">
        <f t="shared" si="2"/>
        <v>-52.2505757715339</v>
      </c>
    </row>
    <row r="15" ht="18" customHeight="1" spans="1:8">
      <c r="A15" s="128" t="s">
        <v>1384</v>
      </c>
      <c r="B15" s="97">
        <v>54488</v>
      </c>
      <c r="C15" s="97">
        <v>74903</v>
      </c>
      <c r="D15" s="97">
        <v>96257</v>
      </c>
      <c r="E15" s="97">
        <v>56813</v>
      </c>
      <c r="F15" s="98">
        <f t="shared" si="0"/>
        <v>104.266994567611</v>
      </c>
      <c r="G15" s="98">
        <f t="shared" si="1"/>
        <v>75.8487644019599</v>
      </c>
      <c r="H15" s="98">
        <f t="shared" si="2"/>
        <v>-40.9777990172143</v>
      </c>
    </row>
    <row r="16" ht="18" customHeight="1" spans="1:8">
      <c r="A16" s="128" t="s">
        <v>1385</v>
      </c>
      <c r="B16" s="97">
        <v>1566</v>
      </c>
      <c r="C16" s="97">
        <v>6033</v>
      </c>
      <c r="D16" s="97">
        <v>2899</v>
      </c>
      <c r="E16" s="97">
        <v>6107</v>
      </c>
      <c r="F16" s="98">
        <f t="shared" si="0"/>
        <v>389.974457215837</v>
      </c>
      <c r="G16" s="98">
        <f t="shared" si="1"/>
        <v>101.22658710426</v>
      </c>
      <c r="H16" s="98">
        <f t="shared" si="2"/>
        <v>110.658847878579</v>
      </c>
    </row>
    <row r="17" ht="18" customHeight="1" spans="1:8">
      <c r="A17" s="128" t="s">
        <v>1386</v>
      </c>
      <c r="B17" s="97">
        <v>29170</v>
      </c>
      <c r="C17" s="97">
        <v>12128</v>
      </c>
      <c r="D17" s="97">
        <v>55737</v>
      </c>
      <c r="E17" s="97">
        <v>13002</v>
      </c>
      <c r="F17" s="98">
        <f t="shared" si="0"/>
        <v>44.5731916352417</v>
      </c>
      <c r="G17" s="98">
        <f t="shared" si="1"/>
        <v>107.206464379947</v>
      </c>
      <c r="H17" s="98">
        <f t="shared" si="2"/>
        <v>-76.6725873297809</v>
      </c>
    </row>
    <row r="18" ht="18" customHeight="1" spans="1:8">
      <c r="A18" s="128" t="s">
        <v>1387</v>
      </c>
      <c r="B18" s="97">
        <v>-3141</v>
      </c>
      <c r="C18" s="97">
        <v>-410</v>
      </c>
      <c r="D18" s="97">
        <v>-2035</v>
      </c>
      <c r="E18" s="97">
        <v>-410</v>
      </c>
      <c r="F18" s="98">
        <f t="shared" si="0"/>
        <v>13.0531677809615</v>
      </c>
      <c r="G18" s="98">
        <f t="shared" si="1"/>
        <v>100</v>
      </c>
      <c r="H18" s="98">
        <f t="shared" si="2"/>
        <v>-79.8525798525799</v>
      </c>
    </row>
    <row r="19" ht="18" customHeight="1" spans="1:8">
      <c r="A19" s="128" t="s">
        <v>1388</v>
      </c>
      <c r="B19" s="97">
        <v>4719</v>
      </c>
      <c r="C19" s="97">
        <v>1690</v>
      </c>
      <c r="D19" s="97">
        <v>9967</v>
      </c>
      <c r="E19" s="97">
        <v>2236</v>
      </c>
      <c r="F19" s="98">
        <f t="shared" si="0"/>
        <v>47.3829201101928</v>
      </c>
      <c r="G19" s="98">
        <f t="shared" si="1"/>
        <v>132.307692307692</v>
      </c>
      <c r="H19" s="98">
        <f t="shared" si="2"/>
        <v>-77.5659676933882</v>
      </c>
    </row>
    <row r="20" ht="18" customHeight="1" spans="1:8">
      <c r="A20" s="128" t="s">
        <v>1389</v>
      </c>
      <c r="B20" s="97">
        <v>0</v>
      </c>
      <c r="C20" s="97">
        <v>0</v>
      </c>
      <c r="D20" s="97">
        <v>0</v>
      </c>
      <c r="E20" s="97">
        <v>0</v>
      </c>
      <c r="F20" s="98">
        <f t="shared" si="0"/>
        <v>0</v>
      </c>
      <c r="G20" s="98">
        <f t="shared" si="1"/>
        <v>0</v>
      </c>
      <c r="H20" s="98">
        <f t="shared" si="2"/>
        <v>0</v>
      </c>
    </row>
    <row r="21" ht="18" customHeight="1" spans="1:8">
      <c r="A21" s="128" t="s">
        <v>1390</v>
      </c>
      <c r="B21" s="97"/>
      <c r="C21" s="97"/>
      <c r="D21" s="97">
        <v>0</v>
      </c>
      <c r="E21" s="97">
        <v>0</v>
      </c>
      <c r="F21" s="98">
        <f t="shared" si="0"/>
        <v>0</v>
      </c>
      <c r="G21" s="98">
        <f t="shared" si="1"/>
        <v>0</v>
      </c>
      <c r="H21" s="98">
        <f t="shared" si="2"/>
        <v>0</v>
      </c>
    </row>
    <row r="22" ht="18" customHeight="1" spans="1:8">
      <c r="A22" s="128" t="s">
        <v>1391</v>
      </c>
      <c r="B22" s="97">
        <v>0</v>
      </c>
      <c r="C22" s="97">
        <v>0</v>
      </c>
      <c r="D22" s="97">
        <v>0</v>
      </c>
      <c r="E22" s="97">
        <v>0</v>
      </c>
      <c r="F22" s="98">
        <f t="shared" si="0"/>
        <v>0</v>
      </c>
      <c r="G22" s="98">
        <f t="shared" si="1"/>
        <v>0</v>
      </c>
      <c r="H22" s="98">
        <f t="shared" si="2"/>
        <v>0</v>
      </c>
    </row>
    <row r="23" ht="18" customHeight="1" spans="1:8">
      <c r="A23" s="128" t="s">
        <v>1392</v>
      </c>
      <c r="B23" s="97"/>
      <c r="C23" s="97"/>
      <c r="D23" s="97">
        <v>0</v>
      </c>
      <c r="E23" s="97">
        <v>0</v>
      </c>
      <c r="F23" s="98">
        <f t="shared" si="0"/>
        <v>0</v>
      </c>
      <c r="G23" s="98">
        <f t="shared" si="1"/>
        <v>0</v>
      </c>
      <c r="H23" s="98">
        <f t="shared" si="2"/>
        <v>0</v>
      </c>
    </row>
    <row r="24" ht="18" customHeight="1" spans="1:8">
      <c r="A24" s="128" t="s">
        <v>1393</v>
      </c>
      <c r="B24" s="97"/>
      <c r="C24" s="97"/>
      <c r="D24" s="97">
        <v>0</v>
      </c>
      <c r="E24" s="97">
        <v>0</v>
      </c>
      <c r="F24" s="98">
        <f t="shared" si="0"/>
        <v>0</v>
      </c>
      <c r="G24" s="98">
        <f t="shared" si="1"/>
        <v>0</v>
      </c>
      <c r="H24" s="98">
        <f t="shared" si="2"/>
        <v>0</v>
      </c>
    </row>
    <row r="25" ht="18" customHeight="1" spans="1:8">
      <c r="A25" s="128" t="s">
        <v>1394</v>
      </c>
      <c r="B25" s="97">
        <v>3400</v>
      </c>
      <c r="C25" s="97">
        <v>2300</v>
      </c>
      <c r="D25" s="97">
        <v>3362</v>
      </c>
      <c r="E25" s="97">
        <v>2375</v>
      </c>
      <c r="F25" s="98">
        <f t="shared" si="0"/>
        <v>69.8529411764706</v>
      </c>
      <c r="G25" s="98">
        <f t="shared" si="1"/>
        <v>103.260869565217</v>
      </c>
      <c r="H25" s="98">
        <f t="shared" si="2"/>
        <v>-29.3575252825699</v>
      </c>
    </row>
    <row r="26" ht="18" customHeight="1" spans="1:8">
      <c r="A26" s="128" t="s">
        <v>1395</v>
      </c>
      <c r="B26" s="97">
        <v>0</v>
      </c>
      <c r="C26" s="97">
        <v>0</v>
      </c>
      <c r="D26" s="97">
        <v>0</v>
      </c>
      <c r="E26" s="97">
        <v>0</v>
      </c>
      <c r="F26" s="98">
        <f t="shared" si="0"/>
        <v>0</v>
      </c>
      <c r="G26" s="98">
        <f t="shared" si="1"/>
        <v>0</v>
      </c>
      <c r="H26" s="98">
        <f t="shared" si="2"/>
        <v>0</v>
      </c>
    </row>
    <row r="27" ht="18" customHeight="1" spans="1:8">
      <c r="A27" s="128" t="s">
        <v>1396</v>
      </c>
      <c r="B27" s="97">
        <v>0</v>
      </c>
      <c r="C27" s="97">
        <v>0</v>
      </c>
      <c r="D27" s="97">
        <v>0</v>
      </c>
      <c r="E27" s="97">
        <v>0</v>
      </c>
      <c r="F27" s="98">
        <f t="shared" si="0"/>
        <v>0</v>
      </c>
      <c r="G27" s="98">
        <f t="shared" si="1"/>
        <v>0</v>
      </c>
      <c r="H27" s="98">
        <f t="shared" si="2"/>
        <v>0</v>
      </c>
    </row>
    <row r="28" ht="18" customHeight="1" spans="1:8">
      <c r="A28" s="128" t="s">
        <v>1397</v>
      </c>
      <c r="B28" s="97"/>
      <c r="C28" s="97"/>
      <c r="D28" s="97">
        <v>0</v>
      </c>
      <c r="E28" s="97">
        <v>0</v>
      </c>
      <c r="F28" s="98">
        <f t="shared" si="0"/>
        <v>0</v>
      </c>
      <c r="G28" s="98">
        <f t="shared" si="1"/>
        <v>0</v>
      </c>
      <c r="H28" s="98">
        <f t="shared" si="2"/>
        <v>0</v>
      </c>
    </row>
    <row r="29" ht="18" customHeight="1" spans="1:8">
      <c r="A29" s="128" t="s">
        <v>1398</v>
      </c>
      <c r="B29" s="97"/>
      <c r="C29" s="97"/>
      <c r="D29" s="97">
        <v>0</v>
      </c>
      <c r="E29" s="97">
        <v>0</v>
      </c>
      <c r="F29" s="98">
        <f t="shared" si="0"/>
        <v>0</v>
      </c>
      <c r="G29" s="98">
        <f t="shared" si="1"/>
        <v>0</v>
      </c>
      <c r="H29" s="98">
        <f t="shared" si="2"/>
        <v>0</v>
      </c>
    </row>
    <row r="30" ht="18" customHeight="1" spans="1:8">
      <c r="A30" s="128" t="s">
        <v>1399</v>
      </c>
      <c r="B30" s="97"/>
      <c r="C30" s="97"/>
      <c r="D30" s="97">
        <v>0</v>
      </c>
      <c r="E30" s="97">
        <v>0</v>
      </c>
      <c r="F30" s="98">
        <f t="shared" si="0"/>
        <v>0</v>
      </c>
      <c r="G30" s="98">
        <f t="shared" si="1"/>
        <v>0</v>
      </c>
      <c r="H30" s="98">
        <f t="shared" si="2"/>
        <v>0</v>
      </c>
    </row>
    <row r="31" ht="18" customHeight="1" spans="1:8">
      <c r="A31" s="128" t="s">
        <v>1400</v>
      </c>
      <c r="B31" s="97">
        <v>0</v>
      </c>
      <c r="C31" s="97">
        <v>0</v>
      </c>
      <c r="D31" s="97">
        <v>0</v>
      </c>
      <c r="E31" s="97">
        <v>0</v>
      </c>
      <c r="F31" s="98">
        <f t="shared" si="0"/>
        <v>0</v>
      </c>
      <c r="G31" s="98">
        <f t="shared" si="1"/>
        <v>0</v>
      </c>
      <c r="H31" s="98">
        <f t="shared" si="2"/>
        <v>0</v>
      </c>
    </row>
    <row r="32" ht="18" customHeight="1" spans="1:8">
      <c r="A32" s="128" t="s">
        <v>1401</v>
      </c>
      <c r="B32" s="97">
        <v>2300</v>
      </c>
      <c r="C32" s="97">
        <v>2160</v>
      </c>
      <c r="D32" s="97">
        <v>2260</v>
      </c>
      <c r="E32" s="97">
        <v>1889</v>
      </c>
      <c r="F32" s="98">
        <f t="shared" si="0"/>
        <v>82.1304347826087</v>
      </c>
      <c r="G32" s="98">
        <f t="shared" si="1"/>
        <v>87.4537037037037</v>
      </c>
      <c r="H32" s="98">
        <f t="shared" si="2"/>
        <v>-16.4159292035398</v>
      </c>
    </row>
    <row r="33" ht="18" customHeight="1" spans="1:8">
      <c r="A33" s="128" t="s">
        <v>1402</v>
      </c>
      <c r="B33" s="97">
        <v>0</v>
      </c>
      <c r="C33" s="97">
        <v>0</v>
      </c>
      <c r="D33" s="97">
        <v>0</v>
      </c>
      <c r="E33" s="97">
        <v>0</v>
      </c>
      <c r="F33" s="98">
        <f t="shared" si="0"/>
        <v>0</v>
      </c>
      <c r="G33" s="98">
        <f t="shared" si="1"/>
        <v>0</v>
      </c>
      <c r="H33" s="98">
        <f t="shared" si="2"/>
        <v>0</v>
      </c>
    </row>
    <row r="34" ht="18" customHeight="1" spans="1:8">
      <c r="A34" s="128" t="s">
        <v>1403</v>
      </c>
      <c r="B34" s="97"/>
      <c r="C34" s="97"/>
      <c r="D34" s="97">
        <v>0</v>
      </c>
      <c r="E34" s="97">
        <v>0</v>
      </c>
      <c r="F34" s="98">
        <f t="shared" si="0"/>
        <v>0</v>
      </c>
      <c r="G34" s="98">
        <f t="shared" si="1"/>
        <v>0</v>
      </c>
      <c r="H34" s="98">
        <f t="shared" si="2"/>
        <v>0</v>
      </c>
    </row>
    <row r="35" ht="18" customHeight="1" spans="1:8">
      <c r="A35" s="128" t="s">
        <v>1404</v>
      </c>
      <c r="B35" s="97"/>
      <c r="C35" s="97"/>
      <c r="D35" s="97">
        <v>0</v>
      </c>
      <c r="E35" s="97">
        <v>0</v>
      </c>
      <c r="F35" s="98">
        <f t="shared" si="0"/>
        <v>0</v>
      </c>
      <c r="G35" s="98">
        <f t="shared" si="1"/>
        <v>0</v>
      </c>
      <c r="H35" s="98">
        <f t="shared" si="2"/>
        <v>0</v>
      </c>
    </row>
    <row r="36" ht="18" customHeight="1" spans="1:8">
      <c r="A36" s="128" t="s">
        <v>1405</v>
      </c>
      <c r="B36" s="97"/>
      <c r="C36" s="97"/>
      <c r="D36" s="97">
        <v>0</v>
      </c>
      <c r="E36" s="97">
        <v>0</v>
      </c>
      <c r="F36" s="98">
        <f t="shared" si="0"/>
        <v>0</v>
      </c>
      <c r="G36" s="98">
        <f t="shared" si="1"/>
        <v>0</v>
      </c>
      <c r="H36" s="98">
        <f t="shared" si="2"/>
        <v>0</v>
      </c>
    </row>
    <row r="37" ht="18" customHeight="1" spans="1:8">
      <c r="A37" s="128" t="s">
        <v>1406</v>
      </c>
      <c r="B37" s="97"/>
      <c r="C37" s="97"/>
      <c r="D37" s="97">
        <v>0</v>
      </c>
      <c r="E37" s="97">
        <v>0</v>
      </c>
      <c r="F37" s="98">
        <f t="shared" si="0"/>
        <v>0</v>
      </c>
      <c r="G37" s="98">
        <f t="shared" si="1"/>
        <v>0</v>
      </c>
      <c r="H37" s="98">
        <f t="shared" si="2"/>
        <v>0</v>
      </c>
    </row>
    <row r="38" ht="18" customHeight="1" spans="1:8">
      <c r="A38" s="128" t="s">
        <v>1407</v>
      </c>
      <c r="B38" s="97"/>
      <c r="C38" s="97"/>
      <c r="D38" s="97">
        <v>0</v>
      </c>
      <c r="E38" s="97">
        <v>0</v>
      </c>
      <c r="F38" s="98">
        <f t="shared" si="0"/>
        <v>0</v>
      </c>
      <c r="G38" s="98">
        <f t="shared" si="1"/>
        <v>0</v>
      </c>
      <c r="H38" s="98">
        <f t="shared" si="2"/>
        <v>0</v>
      </c>
    </row>
    <row r="39" ht="18" customHeight="1" spans="1:8">
      <c r="A39" s="128" t="s">
        <v>1408</v>
      </c>
      <c r="B39" s="97">
        <v>0</v>
      </c>
      <c r="C39" s="97">
        <v>0</v>
      </c>
      <c r="D39" s="97">
        <v>0</v>
      </c>
      <c r="E39" s="97">
        <v>0</v>
      </c>
      <c r="F39" s="98">
        <f t="shared" si="0"/>
        <v>0</v>
      </c>
      <c r="G39" s="98">
        <f t="shared" si="1"/>
        <v>0</v>
      </c>
      <c r="H39" s="98">
        <f t="shared" si="2"/>
        <v>0</v>
      </c>
    </row>
    <row r="40" ht="18" customHeight="1" spans="1:8">
      <c r="A40" s="128" t="s">
        <v>1409</v>
      </c>
      <c r="B40" s="97"/>
      <c r="C40" s="97"/>
      <c r="D40" s="97">
        <v>0</v>
      </c>
      <c r="E40" s="97">
        <v>1492</v>
      </c>
      <c r="F40" s="98">
        <f t="shared" si="0"/>
        <v>0</v>
      </c>
      <c r="G40" s="98">
        <f t="shared" si="1"/>
        <v>0</v>
      </c>
      <c r="H40" s="98">
        <f t="shared" si="2"/>
        <v>0</v>
      </c>
    </row>
    <row r="41" ht="18" customHeight="1" spans="1:8">
      <c r="A41" s="128" t="s">
        <v>1410</v>
      </c>
      <c r="B41" s="97">
        <v>0</v>
      </c>
      <c r="C41" s="97">
        <v>0</v>
      </c>
      <c r="D41" s="97">
        <v>0</v>
      </c>
      <c r="E41" s="97">
        <v>0</v>
      </c>
      <c r="F41" s="98">
        <f t="shared" si="0"/>
        <v>0</v>
      </c>
      <c r="G41" s="98">
        <f t="shared" si="1"/>
        <v>0</v>
      </c>
      <c r="H41" s="98">
        <f t="shared" si="2"/>
        <v>0</v>
      </c>
    </row>
    <row r="42" ht="18" customHeight="1" spans="1:8">
      <c r="A42" s="128" t="s">
        <v>1411</v>
      </c>
      <c r="B42" s="97">
        <v>0</v>
      </c>
      <c r="C42" s="97">
        <v>0</v>
      </c>
      <c r="D42" s="97">
        <v>0</v>
      </c>
      <c r="E42" s="97">
        <v>0</v>
      </c>
      <c r="F42" s="98">
        <f t="shared" si="0"/>
        <v>0</v>
      </c>
      <c r="G42" s="98">
        <f t="shared" si="1"/>
        <v>0</v>
      </c>
      <c r="H42" s="98">
        <f t="shared" si="2"/>
        <v>0</v>
      </c>
    </row>
    <row r="43" ht="18" customHeight="1" spans="1:8">
      <c r="A43" s="128" t="s">
        <v>1412</v>
      </c>
      <c r="B43" s="97">
        <v>0</v>
      </c>
      <c r="C43" s="97">
        <v>0</v>
      </c>
      <c r="D43" s="97">
        <v>0</v>
      </c>
      <c r="E43" s="97">
        <v>0</v>
      </c>
      <c r="F43" s="98">
        <f t="shared" si="0"/>
        <v>0</v>
      </c>
      <c r="G43" s="98">
        <f t="shared" si="1"/>
        <v>0</v>
      </c>
      <c r="H43" s="98">
        <f t="shared" si="2"/>
        <v>0</v>
      </c>
    </row>
    <row r="44" ht="18" customHeight="1" spans="1:8">
      <c r="A44" s="128" t="s">
        <v>1413</v>
      </c>
      <c r="B44" s="97">
        <v>0</v>
      </c>
      <c r="C44" s="97">
        <v>0</v>
      </c>
      <c r="D44" s="97">
        <v>0</v>
      </c>
      <c r="E44" s="97">
        <v>1242</v>
      </c>
      <c r="F44" s="98">
        <f t="shared" si="0"/>
        <v>0</v>
      </c>
      <c r="G44" s="98">
        <f t="shared" si="1"/>
        <v>0</v>
      </c>
      <c r="H44" s="98">
        <f t="shared" si="2"/>
        <v>0</v>
      </c>
    </row>
    <row r="45" ht="18" customHeight="1" spans="1:8">
      <c r="A45" s="128" t="s">
        <v>1414</v>
      </c>
      <c r="B45" s="97"/>
      <c r="C45" s="97"/>
      <c r="D45" s="97">
        <v>0</v>
      </c>
      <c r="E45" s="97">
        <v>1242</v>
      </c>
      <c r="F45" s="98">
        <f t="shared" si="0"/>
        <v>0</v>
      </c>
      <c r="G45" s="98">
        <f t="shared" si="1"/>
        <v>0</v>
      </c>
      <c r="H45" s="98">
        <f t="shared" si="2"/>
        <v>0</v>
      </c>
    </row>
    <row r="46" ht="18" customHeight="1" spans="1:8">
      <c r="A46" s="128" t="s">
        <v>1415</v>
      </c>
      <c r="B46" s="97"/>
      <c r="C46" s="97"/>
      <c r="D46" s="97">
        <v>0</v>
      </c>
      <c r="E46" s="97">
        <v>0</v>
      </c>
      <c r="F46" s="98">
        <f t="shared" si="0"/>
        <v>0</v>
      </c>
      <c r="G46" s="98">
        <f t="shared" si="1"/>
        <v>0</v>
      </c>
      <c r="H46" s="98">
        <f t="shared" si="2"/>
        <v>0</v>
      </c>
    </row>
    <row r="47" ht="18" customHeight="1" spans="1:8">
      <c r="A47" s="128" t="s">
        <v>1416</v>
      </c>
      <c r="B47" s="97"/>
      <c r="C47" s="97"/>
      <c r="D47" s="97">
        <v>0</v>
      </c>
      <c r="E47" s="97">
        <v>0</v>
      </c>
      <c r="F47" s="98">
        <f t="shared" si="0"/>
        <v>0</v>
      </c>
      <c r="G47" s="98">
        <f t="shared" si="1"/>
        <v>0</v>
      </c>
      <c r="H47" s="98">
        <f t="shared" si="2"/>
        <v>0</v>
      </c>
    </row>
    <row r="48" ht="18" customHeight="1" spans="1:8">
      <c r="A48" s="128" t="s">
        <v>1417</v>
      </c>
      <c r="B48" s="97">
        <v>0</v>
      </c>
      <c r="C48" s="97">
        <v>0</v>
      </c>
      <c r="D48" s="97">
        <v>0</v>
      </c>
      <c r="E48" s="97">
        <v>0</v>
      </c>
      <c r="F48" s="98">
        <f t="shared" si="0"/>
        <v>0</v>
      </c>
      <c r="G48" s="98">
        <f t="shared" si="1"/>
        <v>0</v>
      </c>
      <c r="H48" s="98">
        <f t="shared" si="2"/>
        <v>0</v>
      </c>
    </row>
    <row r="49" ht="18" customHeight="1" spans="1:8">
      <c r="A49" s="128" t="s">
        <v>1418</v>
      </c>
      <c r="B49" s="97">
        <v>0</v>
      </c>
      <c r="C49" s="97">
        <v>0</v>
      </c>
      <c r="D49" s="97">
        <v>0</v>
      </c>
      <c r="E49" s="97">
        <v>0</v>
      </c>
      <c r="F49" s="98">
        <f t="shared" si="0"/>
        <v>0</v>
      </c>
      <c r="G49" s="98">
        <f t="shared" si="1"/>
        <v>0</v>
      </c>
      <c r="H49" s="98">
        <f t="shared" si="2"/>
        <v>0</v>
      </c>
    </row>
    <row r="50" ht="18" customHeight="1" spans="1:8">
      <c r="A50" s="128" t="s">
        <v>1419</v>
      </c>
      <c r="B50" s="97">
        <v>0</v>
      </c>
      <c r="C50" s="97">
        <v>0</v>
      </c>
      <c r="D50" s="97">
        <v>0</v>
      </c>
      <c r="E50" s="97">
        <v>0</v>
      </c>
      <c r="F50" s="98">
        <f t="shared" si="0"/>
        <v>0</v>
      </c>
      <c r="G50" s="98">
        <f t="shared" si="1"/>
        <v>0</v>
      </c>
      <c r="H50" s="98">
        <f t="shared" si="2"/>
        <v>0</v>
      </c>
    </row>
    <row r="51" ht="18" customHeight="1" spans="1:8">
      <c r="A51" s="128" t="s">
        <v>1420</v>
      </c>
      <c r="B51" s="97">
        <v>0</v>
      </c>
      <c r="C51" s="97">
        <v>0</v>
      </c>
      <c r="D51" s="97">
        <v>0</v>
      </c>
      <c r="E51" s="97">
        <v>0</v>
      </c>
      <c r="F51" s="98">
        <f t="shared" si="0"/>
        <v>0</v>
      </c>
      <c r="G51" s="98">
        <f t="shared" si="1"/>
        <v>0</v>
      </c>
      <c r="H51" s="98">
        <f t="shared" si="2"/>
        <v>0</v>
      </c>
    </row>
    <row r="52" ht="18" customHeight="1" spans="1:8">
      <c r="A52" s="128" t="s">
        <v>1421</v>
      </c>
      <c r="B52" s="97">
        <v>0</v>
      </c>
      <c r="C52" s="97">
        <v>0</v>
      </c>
      <c r="D52" s="97">
        <v>0</v>
      </c>
      <c r="E52" s="97">
        <v>0</v>
      </c>
      <c r="F52" s="98">
        <f t="shared" si="0"/>
        <v>0</v>
      </c>
      <c r="G52" s="98">
        <f t="shared" si="1"/>
        <v>0</v>
      </c>
      <c r="H52" s="98">
        <f t="shared" si="2"/>
        <v>0</v>
      </c>
    </row>
    <row r="53" ht="18" customHeight="1" spans="1:8">
      <c r="A53" s="128" t="s">
        <v>1422</v>
      </c>
      <c r="B53" s="97">
        <v>0</v>
      </c>
      <c r="C53" s="97">
        <v>0</v>
      </c>
      <c r="D53" s="97">
        <v>0</v>
      </c>
      <c r="E53" s="97">
        <v>0</v>
      </c>
      <c r="F53" s="98">
        <f t="shared" si="0"/>
        <v>0</v>
      </c>
      <c r="G53" s="98">
        <f t="shared" si="1"/>
        <v>0</v>
      </c>
      <c r="H53" s="98">
        <f t="shared" si="2"/>
        <v>0</v>
      </c>
    </row>
    <row r="54" ht="18" customHeight="1" spans="1:8">
      <c r="A54" s="128" t="s">
        <v>1423</v>
      </c>
      <c r="B54" s="97">
        <v>0</v>
      </c>
      <c r="C54" s="97">
        <v>0</v>
      </c>
      <c r="D54" s="97">
        <v>0</v>
      </c>
      <c r="E54" s="97">
        <v>0</v>
      </c>
      <c r="F54" s="98">
        <f t="shared" si="0"/>
        <v>0</v>
      </c>
      <c r="G54" s="98">
        <f t="shared" si="1"/>
        <v>0</v>
      </c>
      <c r="H54" s="98">
        <f t="shared" si="2"/>
        <v>0</v>
      </c>
    </row>
    <row r="55" ht="18" customHeight="1" spans="1:8">
      <c r="A55" s="128" t="s">
        <v>1424</v>
      </c>
      <c r="B55" s="97"/>
      <c r="C55" s="97"/>
      <c r="D55" s="97">
        <v>0</v>
      </c>
      <c r="E55" s="97">
        <v>0</v>
      </c>
      <c r="F55" s="98">
        <f t="shared" si="0"/>
        <v>0</v>
      </c>
      <c r="G55" s="98">
        <f t="shared" si="1"/>
        <v>0</v>
      </c>
      <c r="H55" s="98">
        <f t="shared" si="2"/>
        <v>0</v>
      </c>
    </row>
    <row r="56" ht="18" customHeight="1" spans="1:8">
      <c r="A56" s="128" t="s">
        <v>1425</v>
      </c>
      <c r="B56" s="97"/>
      <c r="C56" s="97"/>
      <c r="D56" s="97">
        <v>0</v>
      </c>
      <c r="E56" s="97">
        <v>0</v>
      </c>
      <c r="F56" s="98">
        <f t="shared" si="0"/>
        <v>0</v>
      </c>
      <c r="G56" s="98">
        <f t="shared" si="1"/>
        <v>0</v>
      </c>
      <c r="H56" s="98">
        <f t="shared" si="2"/>
        <v>0</v>
      </c>
    </row>
    <row r="57" ht="18" customHeight="1" spans="1:8">
      <c r="A57" s="128" t="s">
        <v>1426</v>
      </c>
      <c r="B57" s="97">
        <v>0</v>
      </c>
      <c r="C57" s="97">
        <v>0</v>
      </c>
      <c r="D57" s="97">
        <v>0</v>
      </c>
      <c r="E57" s="97">
        <v>0</v>
      </c>
      <c r="F57" s="98">
        <f t="shared" si="0"/>
        <v>0</v>
      </c>
      <c r="G57" s="98">
        <f t="shared" si="1"/>
        <v>0</v>
      </c>
      <c r="H57" s="98">
        <f t="shared" si="2"/>
        <v>0</v>
      </c>
    </row>
    <row r="58" ht="18" customHeight="1" spans="1:8">
      <c r="A58" s="128" t="s">
        <v>1427</v>
      </c>
      <c r="B58" s="97">
        <v>0</v>
      </c>
      <c r="C58" s="97">
        <v>0</v>
      </c>
      <c r="D58" s="97">
        <v>0</v>
      </c>
      <c r="E58" s="97">
        <v>250</v>
      </c>
      <c r="F58" s="98">
        <f t="shared" si="0"/>
        <v>0</v>
      </c>
      <c r="G58" s="98">
        <f t="shared" si="1"/>
        <v>0</v>
      </c>
      <c r="H58" s="98">
        <f t="shared" si="2"/>
        <v>0</v>
      </c>
    </row>
    <row r="59" ht="18" customHeight="1" spans="1:8">
      <c r="A59" s="128" t="s">
        <v>1428</v>
      </c>
      <c r="B59" s="97"/>
      <c r="C59" s="97"/>
      <c r="D59" s="97">
        <v>0</v>
      </c>
      <c r="E59" s="97">
        <v>250</v>
      </c>
      <c r="F59" s="98">
        <f t="shared" si="0"/>
        <v>0</v>
      </c>
      <c r="G59" s="98">
        <f t="shared" si="1"/>
        <v>0</v>
      </c>
      <c r="H59" s="98">
        <f t="shared" si="2"/>
        <v>0</v>
      </c>
    </row>
    <row r="60" ht="18" customHeight="1" spans="1:8">
      <c r="A60" s="128" t="s">
        <v>1429</v>
      </c>
      <c r="B60" s="97"/>
      <c r="C60" s="97"/>
      <c r="D60" s="97">
        <v>0</v>
      </c>
      <c r="E60" s="97">
        <v>0</v>
      </c>
      <c r="F60" s="98">
        <f t="shared" si="0"/>
        <v>0</v>
      </c>
      <c r="G60" s="98">
        <f t="shared" si="1"/>
        <v>0</v>
      </c>
      <c r="H60" s="98">
        <f t="shared" si="2"/>
        <v>0</v>
      </c>
    </row>
    <row r="61" s="93" customFormat="1" ht="18" customHeight="1" spans="1:8">
      <c r="A61" s="119" t="s">
        <v>1430</v>
      </c>
      <c r="B61" s="120">
        <v>92987</v>
      </c>
      <c r="C61" s="120">
        <v>98865</v>
      </c>
      <c r="D61" s="120">
        <v>168933</v>
      </c>
      <c r="E61" s="120">
        <v>83566</v>
      </c>
      <c r="F61" s="101">
        <f t="shared" si="0"/>
        <v>89.868476238614</v>
      </c>
      <c r="G61" s="101">
        <f t="shared" si="1"/>
        <v>84.5253628685581</v>
      </c>
      <c r="H61" s="101">
        <f t="shared" si="2"/>
        <v>-50.5330515648215</v>
      </c>
    </row>
    <row r="62" ht="18" customHeight="1" spans="1:8">
      <c r="A62" s="122"/>
      <c r="B62" s="123"/>
      <c r="C62" s="123"/>
      <c r="D62" s="123"/>
      <c r="E62" s="123"/>
      <c r="F62" s="98"/>
      <c r="G62" s="98"/>
      <c r="H62" s="98">
        <f t="shared" si="2"/>
        <v>0</v>
      </c>
    </row>
    <row r="63" ht="18" customHeight="1" spans="1:8">
      <c r="A63" s="117" t="s">
        <v>1431</v>
      </c>
      <c r="B63" s="129">
        <v>4000</v>
      </c>
      <c r="C63" s="129">
        <v>1610</v>
      </c>
      <c r="D63" s="129">
        <v>3883</v>
      </c>
      <c r="E63" s="129">
        <v>1905</v>
      </c>
      <c r="F63" s="98">
        <f t="shared" ref="F63:F73" si="3">IF(B63&lt;&gt;0,(E63/B63)*100,0)</f>
        <v>47.625</v>
      </c>
      <c r="G63" s="98">
        <f t="shared" ref="G63:G73" si="4">IF(C63&lt;&gt;0,(E63/C63)*100,0)</f>
        <v>118.32298136646</v>
      </c>
      <c r="H63" s="98">
        <f t="shared" si="2"/>
        <v>-50.9399948493433</v>
      </c>
    </row>
    <row r="64" ht="18" customHeight="1" spans="1:8">
      <c r="A64" s="117" t="s">
        <v>1432</v>
      </c>
      <c r="B64" s="129"/>
      <c r="C64" s="129"/>
      <c r="D64" s="129">
        <v>0</v>
      </c>
      <c r="E64" s="129">
        <v>0</v>
      </c>
      <c r="F64" s="98">
        <f t="shared" si="3"/>
        <v>0</v>
      </c>
      <c r="G64" s="98">
        <f t="shared" si="4"/>
        <v>0</v>
      </c>
      <c r="H64" s="98">
        <f t="shared" si="2"/>
        <v>0</v>
      </c>
    </row>
    <row r="65" ht="18" customHeight="1" spans="1:8">
      <c r="A65" s="117" t="s">
        <v>1433</v>
      </c>
      <c r="B65" s="129"/>
      <c r="C65" s="129"/>
      <c r="D65" s="129">
        <v>0</v>
      </c>
      <c r="E65" s="129">
        <v>0</v>
      </c>
      <c r="F65" s="98">
        <f t="shared" si="3"/>
        <v>0</v>
      </c>
      <c r="G65" s="98">
        <f t="shared" si="4"/>
        <v>0</v>
      </c>
      <c r="H65" s="98">
        <f t="shared" si="2"/>
        <v>0</v>
      </c>
    </row>
    <row r="66" ht="18" customHeight="1" spans="1:8">
      <c r="A66" s="117" t="s">
        <v>1434</v>
      </c>
      <c r="B66" s="129">
        <v>13215</v>
      </c>
      <c r="C66" s="129">
        <v>3375</v>
      </c>
      <c r="D66" s="129">
        <v>1701</v>
      </c>
      <c r="E66" s="129">
        <v>3375</v>
      </c>
      <c r="F66" s="98">
        <f t="shared" si="3"/>
        <v>25.539160045403</v>
      </c>
      <c r="G66" s="98">
        <f t="shared" si="4"/>
        <v>100</v>
      </c>
      <c r="H66" s="98">
        <f t="shared" si="2"/>
        <v>98.4126984126984</v>
      </c>
    </row>
    <row r="67" ht="18" customHeight="1" spans="1:8">
      <c r="A67" s="117" t="s">
        <v>1435</v>
      </c>
      <c r="B67" s="129"/>
      <c r="C67" s="129"/>
      <c r="D67" s="129">
        <v>0</v>
      </c>
      <c r="E67" s="129">
        <v>0</v>
      </c>
      <c r="F67" s="98">
        <f t="shared" si="3"/>
        <v>0</v>
      </c>
      <c r="G67" s="98">
        <f t="shared" si="4"/>
        <v>0</v>
      </c>
      <c r="H67" s="98">
        <f t="shared" si="2"/>
        <v>0</v>
      </c>
    </row>
    <row r="68" ht="18" customHeight="1" spans="1:8">
      <c r="A68" s="117" t="s">
        <v>70</v>
      </c>
      <c r="B68" s="129"/>
      <c r="C68" s="129"/>
      <c r="D68" s="129">
        <v>0</v>
      </c>
      <c r="E68" s="129">
        <v>0</v>
      </c>
      <c r="F68" s="98">
        <f t="shared" si="3"/>
        <v>0</v>
      </c>
      <c r="G68" s="98">
        <f t="shared" si="4"/>
        <v>0</v>
      </c>
      <c r="H68" s="98">
        <f t="shared" si="2"/>
        <v>0</v>
      </c>
    </row>
    <row r="69" ht="18" customHeight="1" spans="1:8">
      <c r="A69" s="117" t="s">
        <v>71</v>
      </c>
      <c r="B69" s="129">
        <v>115480</v>
      </c>
      <c r="C69" s="129">
        <v>284480</v>
      </c>
      <c r="D69" s="129">
        <v>103340</v>
      </c>
      <c r="E69" s="129">
        <v>284480</v>
      </c>
      <c r="F69" s="98">
        <f t="shared" si="3"/>
        <v>246.345687564946</v>
      </c>
      <c r="G69" s="98">
        <f t="shared" si="4"/>
        <v>100</v>
      </c>
      <c r="H69" s="98">
        <f t="shared" ref="H69:H73" si="5">IF(D69&lt;&gt;0,(E69/D69-1)*100,0)</f>
        <v>175.285465453842</v>
      </c>
    </row>
    <row r="70" ht="18" customHeight="1" spans="1:8">
      <c r="A70" s="117" t="s">
        <v>1436</v>
      </c>
      <c r="B70" s="129"/>
      <c r="C70" s="129"/>
      <c r="D70" s="129">
        <v>0</v>
      </c>
      <c r="E70" s="129">
        <v>0</v>
      </c>
      <c r="F70" s="98">
        <f t="shared" si="3"/>
        <v>0</v>
      </c>
      <c r="G70" s="98">
        <f t="shared" si="4"/>
        <v>0</v>
      </c>
      <c r="H70" s="98">
        <f t="shared" si="5"/>
        <v>0</v>
      </c>
    </row>
    <row r="71" ht="18" customHeight="1" spans="1:8">
      <c r="A71" s="117" t="s">
        <v>1437</v>
      </c>
      <c r="B71" s="129"/>
      <c r="C71" s="129"/>
      <c r="D71" s="129">
        <v>0</v>
      </c>
      <c r="E71" s="129">
        <v>0</v>
      </c>
      <c r="F71" s="98">
        <f t="shared" si="3"/>
        <v>0</v>
      </c>
      <c r="G71" s="98">
        <f t="shared" si="4"/>
        <v>0</v>
      </c>
      <c r="H71" s="98">
        <f t="shared" si="5"/>
        <v>0</v>
      </c>
    </row>
    <row r="72" ht="18" customHeight="1" spans="1:8">
      <c r="A72" s="117"/>
      <c r="B72" s="129"/>
      <c r="C72" s="129"/>
      <c r="D72" s="129"/>
      <c r="E72" s="129"/>
      <c r="F72" s="98">
        <f t="shared" si="3"/>
        <v>0</v>
      </c>
      <c r="G72" s="98">
        <f t="shared" si="4"/>
        <v>0</v>
      </c>
      <c r="H72" s="98">
        <f t="shared" si="5"/>
        <v>0</v>
      </c>
    </row>
    <row r="73" s="93" customFormat="1" ht="18" customHeight="1" spans="1:8">
      <c r="A73" s="115" t="s">
        <v>79</v>
      </c>
      <c r="B73" s="130">
        <f>SUM(B61:B72)</f>
        <v>225682</v>
      </c>
      <c r="C73" s="130">
        <f>SUM(C61:C72)</f>
        <v>388330</v>
      </c>
      <c r="D73" s="130">
        <f>SUM(D61:D72)</f>
        <v>277857</v>
      </c>
      <c r="E73" s="130">
        <f>SUM(E61:E72)</f>
        <v>373326</v>
      </c>
      <c r="F73" s="101">
        <f t="shared" si="3"/>
        <v>165.421256458202</v>
      </c>
      <c r="G73" s="101">
        <f t="shared" si="4"/>
        <v>96.1362758478614</v>
      </c>
      <c r="H73" s="101">
        <f t="shared" si="5"/>
        <v>34.3590408015634</v>
      </c>
    </row>
  </sheetData>
  <mergeCells count="1">
    <mergeCell ref="A2:H2"/>
  </mergeCells>
  <pageMargins left="0.699305555555556" right="0.699305555555556"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5"/>
    <pageSetUpPr fitToPage="1"/>
  </sheetPr>
  <dimension ref="A1:H225"/>
  <sheetViews>
    <sheetView showZeros="0" workbookViewId="0">
      <pane ySplit="4" topLeftCell="A179" activePane="bottomLeft" state="frozen"/>
      <selection/>
      <selection pane="bottomLeft" activeCell="E203" sqref="E203"/>
    </sheetView>
  </sheetViews>
  <sheetFormatPr defaultColWidth="9" defaultRowHeight="14.4" outlineLevelCol="7"/>
  <cols>
    <col min="1" max="1" width="54" style="112" customWidth="1"/>
    <col min="2" max="5" width="12.5" style="92" customWidth="1"/>
    <col min="6" max="8" width="10.6296296296296" style="92" customWidth="1"/>
    <col min="9" max="16384" width="9" style="92"/>
  </cols>
  <sheetData>
    <row r="1" spans="1:1">
      <c r="A1" s="112" t="s">
        <v>1438</v>
      </c>
    </row>
    <row r="2" ht="24" spans="1:8">
      <c r="A2" s="113" t="s">
        <v>10</v>
      </c>
      <c r="B2" s="17"/>
      <c r="C2" s="17"/>
      <c r="D2" s="17"/>
      <c r="E2" s="17"/>
      <c r="F2" s="17"/>
      <c r="G2" s="17"/>
      <c r="H2" s="17"/>
    </row>
    <row r="3" spans="1:8">
      <c r="A3" s="114"/>
      <c r="B3" s="94"/>
      <c r="C3" s="94"/>
      <c r="D3" s="94"/>
      <c r="E3" s="94"/>
      <c r="F3" s="104"/>
      <c r="G3" s="104"/>
      <c r="H3" s="106" t="s">
        <v>26</v>
      </c>
    </row>
    <row r="4" ht="43.2" spans="1:8">
      <c r="A4" s="115" t="s">
        <v>27</v>
      </c>
      <c r="B4" s="95" t="s">
        <v>28</v>
      </c>
      <c r="C4" s="95" t="s">
        <v>29</v>
      </c>
      <c r="D4" s="95" t="s">
        <v>30</v>
      </c>
      <c r="E4" s="95" t="s">
        <v>31</v>
      </c>
      <c r="F4" s="116" t="s">
        <v>32</v>
      </c>
      <c r="G4" s="82" t="s">
        <v>33</v>
      </c>
      <c r="H4" s="82" t="s">
        <v>34</v>
      </c>
    </row>
    <row r="5" ht="18" customHeight="1" spans="1:8">
      <c r="A5" s="117" t="s">
        <v>161</v>
      </c>
      <c r="B5" s="97">
        <v>10</v>
      </c>
      <c r="C5" s="97">
        <v>81</v>
      </c>
      <c r="D5" s="97">
        <v>7</v>
      </c>
      <c r="E5" s="97">
        <v>75</v>
      </c>
      <c r="F5" s="118">
        <f t="shared" ref="F5:F68" si="0">IF(B5&lt;&gt;0,(E5/B5)*100,0)</f>
        <v>750</v>
      </c>
      <c r="G5" s="98">
        <f t="shared" ref="G5:G68" si="1">IF(C5&lt;&gt;0,(E5/C5)*100,0)</f>
        <v>92.5925925925926</v>
      </c>
      <c r="H5" s="98">
        <f t="shared" ref="H5:H68" si="2">IF(D5&lt;&gt;0,(E5/D5-1)*100,0)</f>
        <v>971.428571428571</v>
      </c>
    </row>
    <row r="6" ht="18" customHeight="1" spans="1:8">
      <c r="A6" s="117" t="s">
        <v>1439</v>
      </c>
      <c r="B6" s="97">
        <v>10</v>
      </c>
      <c r="C6" s="97">
        <v>61</v>
      </c>
      <c r="D6" s="97">
        <v>7</v>
      </c>
      <c r="E6" s="97">
        <v>55</v>
      </c>
      <c r="F6" s="118">
        <f t="shared" si="0"/>
        <v>550</v>
      </c>
      <c r="G6" s="98">
        <f t="shared" si="1"/>
        <v>90.1639344262295</v>
      </c>
      <c r="H6" s="98">
        <f t="shared" si="2"/>
        <v>685.714285714286</v>
      </c>
    </row>
    <row r="7" ht="18" customHeight="1" spans="1:8">
      <c r="A7" s="117" t="s">
        <v>1440</v>
      </c>
      <c r="B7" s="97"/>
      <c r="C7" s="97">
        <v>26</v>
      </c>
      <c r="D7" s="97">
        <v>7</v>
      </c>
      <c r="E7" s="97">
        <v>20</v>
      </c>
      <c r="F7" s="118">
        <f t="shared" si="0"/>
        <v>0</v>
      </c>
      <c r="G7" s="98">
        <f t="shared" si="1"/>
        <v>76.9230769230769</v>
      </c>
      <c r="H7" s="98">
        <f t="shared" si="2"/>
        <v>185.714285714286</v>
      </c>
    </row>
    <row r="8" ht="18" customHeight="1" spans="1:8">
      <c r="A8" s="117" t="s">
        <v>1441</v>
      </c>
      <c r="B8" s="97"/>
      <c r="C8" s="97">
        <v>30</v>
      </c>
      <c r="D8" s="97">
        <v>0</v>
      </c>
      <c r="E8" s="97">
        <v>30</v>
      </c>
      <c r="F8" s="118">
        <f t="shared" si="0"/>
        <v>0</v>
      </c>
      <c r="G8" s="98">
        <f t="shared" si="1"/>
        <v>100</v>
      </c>
      <c r="H8" s="98">
        <f t="shared" si="2"/>
        <v>0</v>
      </c>
    </row>
    <row r="9" ht="18" customHeight="1" spans="1:8">
      <c r="A9" s="117" t="s">
        <v>1442</v>
      </c>
      <c r="B9" s="97"/>
      <c r="C9" s="97"/>
      <c r="D9" s="97">
        <v>0</v>
      </c>
      <c r="E9" s="97">
        <v>0</v>
      </c>
      <c r="F9" s="118">
        <f t="shared" si="0"/>
        <v>0</v>
      </c>
      <c r="G9" s="98">
        <f t="shared" si="1"/>
        <v>0</v>
      </c>
      <c r="H9" s="98">
        <f t="shared" si="2"/>
        <v>0</v>
      </c>
    </row>
    <row r="10" ht="18" customHeight="1" spans="1:8">
      <c r="A10" s="117" t="s">
        <v>1443</v>
      </c>
      <c r="B10" s="97"/>
      <c r="C10" s="97">
        <v>5</v>
      </c>
      <c r="D10" s="97">
        <v>0</v>
      </c>
      <c r="E10" s="97">
        <v>5</v>
      </c>
      <c r="F10" s="118">
        <f t="shared" si="0"/>
        <v>0</v>
      </c>
      <c r="G10" s="98">
        <f t="shared" si="1"/>
        <v>100</v>
      </c>
      <c r="H10" s="98">
        <f t="shared" si="2"/>
        <v>0</v>
      </c>
    </row>
    <row r="11" ht="18" customHeight="1" spans="1:8">
      <c r="A11" s="117" t="s">
        <v>1444</v>
      </c>
      <c r="B11" s="97">
        <v>0</v>
      </c>
      <c r="C11" s="97">
        <v>20</v>
      </c>
      <c r="D11" s="97">
        <v>0</v>
      </c>
      <c r="E11" s="97">
        <v>20</v>
      </c>
      <c r="F11" s="118">
        <f t="shared" si="0"/>
        <v>0</v>
      </c>
      <c r="G11" s="98">
        <f t="shared" si="1"/>
        <v>100</v>
      </c>
      <c r="H11" s="98">
        <f t="shared" si="2"/>
        <v>0</v>
      </c>
    </row>
    <row r="12" ht="18" customHeight="1" spans="1:8">
      <c r="A12" s="117" t="s">
        <v>1445</v>
      </c>
      <c r="B12" s="97"/>
      <c r="C12" s="97"/>
      <c r="D12" s="97">
        <v>0</v>
      </c>
      <c r="E12" s="97">
        <v>0</v>
      </c>
      <c r="F12" s="118">
        <f t="shared" si="0"/>
        <v>0</v>
      </c>
      <c r="G12" s="98">
        <f t="shared" si="1"/>
        <v>0</v>
      </c>
      <c r="H12" s="98">
        <f t="shared" si="2"/>
        <v>0</v>
      </c>
    </row>
    <row r="13" ht="18" customHeight="1" spans="1:8">
      <c r="A13" s="117" t="s">
        <v>1446</v>
      </c>
      <c r="B13" s="97"/>
      <c r="C13" s="97"/>
      <c r="D13" s="97">
        <v>0</v>
      </c>
      <c r="E13" s="97">
        <v>0</v>
      </c>
      <c r="F13" s="118">
        <f t="shared" si="0"/>
        <v>0</v>
      </c>
      <c r="G13" s="98">
        <f t="shared" si="1"/>
        <v>0</v>
      </c>
      <c r="H13" s="98">
        <f t="shared" si="2"/>
        <v>0</v>
      </c>
    </row>
    <row r="14" ht="18" customHeight="1" spans="1:8">
      <c r="A14" s="117" t="s">
        <v>1447</v>
      </c>
      <c r="B14" s="97"/>
      <c r="C14" s="97"/>
      <c r="D14" s="97">
        <v>0</v>
      </c>
      <c r="E14" s="97">
        <v>0</v>
      </c>
      <c r="F14" s="118">
        <f t="shared" si="0"/>
        <v>0</v>
      </c>
      <c r="G14" s="98">
        <f t="shared" si="1"/>
        <v>0</v>
      </c>
      <c r="H14" s="98">
        <f t="shared" si="2"/>
        <v>0</v>
      </c>
    </row>
    <row r="15" ht="18" customHeight="1" spans="1:8">
      <c r="A15" s="117" t="s">
        <v>1448</v>
      </c>
      <c r="B15" s="97"/>
      <c r="C15" s="97"/>
      <c r="D15" s="97">
        <v>0</v>
      </c>
      <c r="E15" s="97">
        <v>20</v>
      </c>
      <c r="F15" s="118">
        <f t="shared" si="0"/>
        <v>0</v>
      </c>
      <c r="G15" s="98">
        <f t="shared" si="1"/>
        <v>0</v>
      </c>
      <c r="H15" s="98">
        <f t="shared" si="2"/>
        <v>0</v>
      </c>
    </row>
    <row r="16" ht="18" customHeight="1" spans="1:8">
      <c r="A16" s="117" t="s">
        <v>1449</v>
      </c>
      <c r="B16" s="97"/>
      <c r="C16" s="97"/>
      <c r="D16" s="97">
        <v>0</v>
      </c>
      <c r="E16" s="97">
        <v>0</v>
      </c>
      <c r="F16" s="118">
        <f t="shared" si="0"/>
        <v>0</v>
      </c>
      <c r="G16" s="98">
        <f t="shared" si="1"/>
        <v>0</v>
      </c>
      <c r="H16" s="98">
        <f t="shared" si="2"/>
        <v>0</v>
      </c>
    </row>
    <row r="17" ht="18" customHeight="1" spans="1:8">
      <c r="A17" s="117" t="s">
        <v>1450</v>
      </c>
      <c r="B17" s="97">
        <v>0</v>
      </c>
      <c r="C17" s="97">
        <v>0</v>
      </c>
      <c r="D17" s="97">
        <v>0</v>
      </c>
      <c r="E17" s="97">
        <v>0</v>
      </c>
      <c r="F17" s="118">
        <f t="shared" si="0"/>
        <v>0</v>
      </c>
      <c r="G17" s="98">
        <f t="shared" si="1"/>
        <v>0</v>
      </c>
      <c r="H17" s="98">
        <f t="shared" si="2"/>
        <v>0</v>
      </c>
    </row>
    <row r="18" ht="18" customHeight="1" spans="1:8">
      <c r="A18" s="117" t="s">
        <v>1451</v>
      </c>
      <c r="B18" s="97"/>
      <c r="C18" s="97"/>
      <c r="D18" s="97">
        <v>0</v>
      </c>
      <c r="E18" s="97">
        <v>0</v>
      </c>
      <c r="F18" s="118">
        <f t="shared" si="0"/>
        <v>0</v>
      </c>
      <c r="G18" s="98">
        <f t="shared" si="1"/>
        <v>0</v>
      </c>
      <c r="H18" s="98">
        <f t="shared" si="2"/>
        <v>0</v>
      </c>
    </row>
    <row r="19" ht="18" customHeight="1" spans="1:8">
      <c r="A19" s="117" t="s">
        <v>1452</v>
      </c>
      <c r="B19" s="97"/>
      <c r="C19" s="97"/>
      <c r="D19" s="97">
        <v>0</v>
      </c>
      <c r="E19" s="97">
        <v>0</v>
      </c>
      <c r="F19" s="118">
        <f t="shared" si="0"/>
        <v>0</v>
      </c>
      <c r="G19" s="98">
        <f t="shared" si="1"/>
        <v>0</v>
      </c>
      <c r="H19" s="98">
        <f t="shared" si="2"/>
        <v>0</v>
      </c>
    </row>
    <row r="20" ht="18" customHeight="1" spans="1:8">
      <c r="A20" s="117" t="s">
        <v>162</v>
      </c>
      <c r="B20" s="97">
        <v>80</v>
      </c>
      <c r="C20" s="97">
        <v>31</v>
      </c>
      <c r="D20" s="97">
        <v>76</v>
      </c>
      <c r="E20" s="97">
        <v>71</v>
      </c>
      <c r="F20" s="118">
        <f t="shared" si="0"/>
        <v>88.75</v>
      </c>
      <c r="G20" s="98">
        <f t="shared" si="1"/>
        <v>229.032258064516</v>
      </c>
      <c r="H20" s="98">
        <f t="shared" si="2"/>
        <v>-6.57894736842105</v>
      </c>
    </row>
    <row r="21" ht="18" customHeight="1" spans="1:8">
      <c r="A21" s="117" t="s">
        <v>1453</v>
      </c>
      <c r="B21" s="97">
        <v>33</v>
      </c>
      <c r="C21" s="97">
        <v>31</v>
      </c>
      <c r="D21" s="97">
        <v>31</v>
      </c>
      <c r="E21" s="97">
        <v>31</v>
      </c>
      <c r="F21" s="118">
        <f t="shared" si="0"/>
        <v>93.9393939393939</v>
      </c>
      <c r="G21" s="98">
        <f t="shared" si="1"/>
        <v>100</v>
      </c>
      <c r="H21" s="98">
        <f t="shared" si="2"/>
        <v>0</v>
      </c>
    </row>
    <row r="22" ht="18" customHeight="1" spans="1:8">
      <c r="A22" s="117" t="s">
        <v>1454</v>
      </c>
      <c r="B22" s="97">
        <v>33</v>
      </c>
      <c r="C22" s="97">
        <v>31</v>
      </c>
      <c r="D22" s="97">
        <v>31</v>
      </c>
      <c r="E22" s="97">
        <v>31</v>
      </c>
      <c r="F22" s="118">
        <f t="shared" si="0"/>
        <v>93.9393939393939</v>
      </c>
      <c r="G22" s="98">
        <f t="shared" si="1"/>
        <v>100</v>
      </c>
      <c r="H22" s="98">
        <f t="shared" si="2"/>
        <v>0</v>
      </c>
    </row>
    <row r="23" ht="18" customHeight="1" spans="1:8">
      <c r="A23" s="117" t="s">
        <v>1455</v>
      </c>
      <c r="B23" s="97"/>
      <c r="C23" s="97"/>
      <c r="D23" s="97">
        <v>0</v>
      </c>
      <c r="E23" s="97">
        <v>0</v>
      </c>
      <c r="F23" s="118">
        <f t="shared" si="0"/>
        <v>0</v>
      </c>
      <c r="G23" s="98">
        <f t="shared" si="1"/>
        <v>0</v>
      </c>
      <c r="H23" s="98">
        <f t="shared" si="2"/>
        <v>0</v>
      </c>
    </row>
    <row r="24" ht="18" customHeight="1" spans="1:8">
      <c r="A24" s="117" t="s">
        <v>1456</v>
      </c>
      <c r="B24" s="97"/>
      <c r="C24" s="97"/>
      <c r="D24" s="97">
        <v>0</v>
      </c>
      <c r="E24" s="97">
        <v>0</v>
      </c>
      <c r="F24" s="118">
        <f t="shared" si="0"/>
        <v>0</v>
      </c>
      <c r="G24" s="98">
        <f t="shared" si="1"/>
        <v>0</v>
      </c>
      <c r="H24" s="98">
        <f t="shared" si="2"/>
        <v>0</v>
      </c>
    </row>
    <row r="25" ht="18" customHeight="1" spans="1:8">
      <c r="A25" s="117" t="s">
        <v>1457</v>
      </c>
      <c r="B25" s="97">
        <v>47</v>
      </c>
      <c r="C25" s="97"/>
      <c r="D25" s="97">
        <v>45</v>
      </c>
      <c r="E25" s="97">
        <v>40</v>
      </c>
      <c r="F25" s="118">
        <f t="shared" si="0"/>
        <v>85.1063829787234</v>
      </c>
      <c r="G25" s="98">
        <f t="shared" si="1"/>
        <v>0</v>
      </c>
      <c r="H25" s="98">
        <f t="shared" si="2"/>
        <v>-11.1111111111111</v>
      </c>
    </row>
    <row r="26" ht="18" customHeight="1" spans="1:8">
      <c r="A26" s="117" t="s">
        <v>1454</v>
      </c>
      <c r="B26" s="97"/>
      <c r="C26" s="97"/>
      <c r="D26" s="97">
        <v>0</v>
      </c>
      <c r="E26" s="97">
        <v>0</v>
      </c>
      <c r="F26" s="118">
        <f t="shared" si="0"/>
        <v>0</v>
      </c>
      <c r="G26" s="98">
        <f t="shared" si="1"/>
        <v>0</v>
      </c>
      <c r="H26" s="98">
        <f t="shared" si="2"/>
        <v>0</v>
      </c>
    </row>
    <row r="27" ht="18" customHeight="1" spans="1:8">
      <c r="A27" s="117" t="s">
        <v>1455</v>
      </c>
      <c r="B27" s="97"/>
      <c r="C27" s="97"/>
      <c r="D27" s="97">
        <v>0</v>
      </c>
      <c r="E27" s="97">
        <v>0</v>
      </c>
      <c r="F27" s="118">
        <f t="shared" si="0"/>
        <v>0</v>
      </c>
      <c r="G27" s="98">
        <f t="shared" si="1"/>
        <v>0</v>
      </c>
      <c r="H27" s="98">
        <f t="shared" si="2"/>
        <v>0</v>
      </c>
    </row>
    <row r="28" ht="18" customHeight="1" spans="1:8">
      <c r="A28" s="117" t="s">
        <v>1458</v>
      </c>
      <c r="B28" s="97">
        <v>47</v>
      </c>
      <c r="C28" s="97"/>
      <c r="D28" s="97">
        <v>45</v>
      </c>
      <c r="E28" s="97">
        <v>40</v>
      </c>
      <c r="F28" s="118">
        <f t="shared" si="0"/>
        <v>85.1063829787234</v>
      </c>
      <c r="G28" s="98">
        <f t="shared" si="1"/>
        <v>0</v>
      </c>
      <c r="H28" s="98">
        <f t="shared" si="2"/>
        <v>-11.1111111111111</v>
      </c>
    </row>
    <row r="29" ht="18" customHeight="1" spans="1:8">
      <c r="A29" s="117" t="s">
        <v>1459</v>
      </c>
      <c r="B29" s="97">
        <v>0</v>
      </c>
      <c r="C29" s="97">
        <v>0</v>
      </c>
      <c r="D29" s="97">
        <v>0</v>
      </c>
      <c r="E29" s="97">
        <v>0</v>
      </c>
      <c r="F29" s="118">
        <f t="shared" si="0"/>
        <v>0</v>
      </c>
      <c r="G29" s="98">
        <f t="shared" si="1"/>
        <v>0</v>
      </c>
      <c r="H29" s="98">
        <f t="shared" si="2"/>
        <v>0</v>
      </c>
    </row>
    <row r="30" ht="18" customHeight="1" spans="1:8">
      <c r="A30" s="117" t="s">
        <v>1455</v>
      </c>
      <c r="B30" s="97"/>
      <c r="C30" s="97"/>
      <c r="D30" s="97">
        <v>0</v>
      </c>
      <c r="E30" s="97">
        <v>0</v>
      </c>
      <c r="F30" s="118">
        <f t="shared" si="0"/>
        <v>0</v>
      </c>
      <c r="G30" s="98">
        <f t="shared" si="1"/>
        <v>0</v>
      </c>
      <c r="H30" s="98">
        <f t="shared" si="2"/>
        <v>0</v>
      </c>
    </row>
    <row r="31" ht="18" customHeight="1" spans="1:8">
      <c r="A31" s="117" t="s">
        <v>1460</v>
      </c>
      <c r="B31" s="97"/>
      <c r="C31" s="97"/>
      <c r="D31" s="97">
        <v>0</v>
      </c>
      <c r="E31" s="97">
        <v>0</v>
      </c>
      <c r="F31" s="118">
        <f t="shared" si="0"/>
        <v>0</v>
      </c>
      <c r="G31" s="98">
        <f t="shared" si="1"/>
        <v>0</v>
      </c>
      <c r="H31" s="98">
        <f t="shared" si="2"/>
        <v>0</v>
      </c>
    </row>
    <row r="32" ht="18" customHeight="1" spans="1:8">
      <c r="A32" s="117" t="s">
        <v>164</v>
      </c>
      <c r="B32" s="97">
        <v>0</v>
      </c>
      <c r="C32" s="97">
        <v>0</v>
      </c>
      <c r="D32" s="97">
        <v>0</v>
      </c>
      <c r="E32" s="97">
        <v>0</v>
      </c>
      <c r="F32" s="118">
        <f t="shared" si="0"/>
        <v>0</v>
      </c>
      <c r="G32" s="98">
        <f t="shared" si="1"/>
        <v>0</v>
      </c>
      <c r="H32" s="98">
        <f t="shared" si="2"/>
        <v>0</v>
      </c>
    </row>
    <row r="33" ht="18" customHeight="1" spans="1:8">
      <c r="A33" s="117" t="s">
        <v>1461</v>
      </c>
      <c r="B33" s="97">
        <v>0</v>
      </c>
      <c r="C33" s="97">
        <v>0</v>
      </c>
      <c r="D33" s="97">
        <v>0</v>
      </c>
      <c r="E33" s="97">
        <v>0</v>
      </c>
      <c r="F33" s="118">
        <f t="shared" si="0"/>
        <v>0</v>
      </c>
      <c r="G33" s="98">
        <f t="shared" si="1"/>
        <v>0</v>
      </c>
      <c r="H33" s="98">
        <f t="shared" si="2"/>
        <v>0</v>
      </c>
    </row>
    <row r="34" ht="18" customHeight="1" spans="1:8">
      <c r="A34" s="117" t="s">
        <v>1462</v>
      </c>
      <c r="B34" s="97"/>
      <c r="C34" s="97"/>
      <c r="D34" s="97">
        <v>0</v>
      </c>
      <c r="E34" s="97">
        <v>0</v>
      </c>
      <c r="F34" s="118">
        <f t="shared" si="0"/>
        <v>0</v>
      </c>
      <c r="G34" s="98">
        <f t="shared" si="1"/>
        <v>0</v>
      </c>
      <c r="H34" s="98">
        <f t="shared" si="2"/>
        <v>0</v>
      </c>
    </row>
    <row r="35" ht="18" customHeight="1" spans="1:8">
      <c r="A35" s="117" t="s">
        <v>1463</v>
      </c>
      <c r="B35" s="97"/>
      <c r="C35" s="97"/>
      <c r="D35" s="97">
        <v>0</v>
      </c>
      <c r="E35" s="97">
        <v>0</v>
      </c>
      <c r="F35" s="118">
        <f t="shared" si="0"/>
        <v>0</v>
      </c>
      <c r="G35" s="98">
        <f t="shared" si="1"/>
        <v>0</v>
      </c>
      <c r="H35" s="98">
        <f t="shared" si="2"/>
        <v>0</v>
      </c>
    </row>
    <row r="36" ht="18" customHeight="1" spans="1:8">
      <c r="A36" s="117" t="s">
        <v>1464</v>
      </c>
      <c r="B36" s="97"/>
      <c r="C36" s="97"/>
      <c r="D36" s="97">
        <v>0</v>
      </c>
      <c r="E36" s="97">
        <v>0</v>
      </c>
      <c r="F36" s="118">
        <f t="shared" si="0"/>
        <v>0</v>
      </c>
      <c r="G36" s="98">
        <f t="shared" si="1"/>
        <v>0</v>
      </c>
      <c r="H36" s="98">
        <f t="shared" si="2"/>
        <v>0</v>
      </c>
    </row>
    <row r="37" ht="18" customHeight="1" spans="1:8">
      <c r="A37" s="117" t="s">
        <v>1465</v>
      </c>
      <c r="B37" s="97"/>
      <c r="C37" s="97"/>
      <c r="D37" s="97">
        <v>0</v>
      </c>
      <c r="E37" s="97">
        <v>0</v>
      </c>
      <c r="F37" s="118">
        <f t="shared" si="0"/>
        <v>0</v>
      </c>
      <c r="G37" s="98">
        <f t="shared" si="1"/>
        <v>0</v>
      </c>
      <c r="H37" s="98">
        <f t="shared" si="2"/>
        <v>0</v>
      </c>
    </row>
    <row r="38" ht="18" customHeight="1" spans="1:8">
      <c r="A38" s="117" t="s">
        <v>165</v>
      </c>
      <c r="B38" s="97">
        <v>149501</v>
      </c>
      <c r="C38" s="97">
        <v>104588</v>
      </c>
      <c r="D38" s="97">
        <v>172408</v>
      </c>
      <c r="E38" s="97">
        <v>101910</v>
      </c>
      <c r="F38" s="118">
        <f t="shared" si="0"/>
        <v>68.1667681152634</v>
      </c>
      <c r="G38" s="98">
        <f t="shared" si="1"/>
        <v>97.4394768042223</v>
      </c>
      <c r="H38" s="98">
        <f t="shared" si="2"/>
        <v>-40.8902139111874</v>
      </c>
    </row>
    <row r="39" ht="18" customHeight="1" spans="1:8">
      <c r="A39" s="117" t="s">
        <v>1466</v>
      </c>
      <c r="B39" s="97">
        <v>48732</v>
      </c>
      <c r="C39" s="97">
        <v>5070</v>
      </c>
      <c r="D39" s="97">
        <v>168748</v>
      </c>
      <c r="E39" s="97">
        <v>3846</v>
      </c>
      <c r="F39" s="118">
        <f t="shared" si="0"/>
        <v>7.89214479192317</v>
      </c>
      <c r="G39" s="98">
        <f t="shared" si="1"/>
        <v>75.8579881656805</v>
      </c>
      <c r="H39" s="98">
        <f t="shared" si="2"/>
        <v>-97.7208618768815</v>
      </c>
    </row>
    <row r="40" ht="18" customHeight="1" spans="1:8">
      <c r="A40" s="117" t="s">
        <v>1467</v>
      </c>
      <c r="B40" s="97">
        <v>33909</v>
      </c>
      <c r="C40" s="97">
        <v>1429</v>
      </c>
      <c r="D40" s="97">
        <v>85867</v>
      </c>
      <c r="E40" s="97">
        <v>1495</v>
      </c>
      <c r="F40" s="118">
        <f t="shared" si="0"/>
        <v>4.40885900498393</v>
      </c>
      <c r="G40" s="98">
        <f t="shared" si="1"/>
        <v>104.618614415675</v>
      </c>
      <c r="H40" s="98">
        <f t="shared" si="2"/>
        <v>-98.25893533022</v>
      </c>
    </row>
    <row r="41" ht="18" customHeight="1" spans="1:8">
      <c r="A41" s="117" t="s">
        <v>1468</v>
      </c>
      <c r="B41" s="97"/>
      <c r="C41" s="97"/>
      <c r="D41" s="97">
        <v>2346</v>
      </c>
      <c r="E41" s="97">
        <v>0</v>
      </c>
      <c r="F41" s="118">
        <f t="shared" si="0"/>
        <v>0</v>
      </c>
      <c r="G41" s="98">
        <f t="shared" si="1"/>
        <v>0</v>
      </c>
      <c r="H41" s="98">
        <f t="shared" si="2"/>
        <v>-100</v>
      </c>
    </row>
    <row r="42" ht="18" customHeight="1" spans="1:8">
      <c r="A42" s="117" t="s">
        <v>1469</v>
      </c>
      <c r="B42" s="97"/>
      <c r="C42" s="97"/>
      <c r="D42" s="97">
        <v>8879</v>
      </c>
      <c r="E42" s="97">
        <v>0</v>
      </c>
      <c r="F42" s="118">
        <f t="shared" si="0"/>
        <v>0</v>
      </c>
      <c r="G42" s="98">
        <f t="shared" si="1"/>
        <v>0</v>
      </c>
      <c r="H42" s="98">
        <f t="shared" si="2"/>
        <v>-100</v>
      </c>
    </row>
    <row r="43" ht="18" customHeight="1" spans="1:8">
      <c r="A43" s="117" t="s">
        <v>1470</v>
      </c>
      <c r="B43" s="97"/>
      <c r="C43" s="97"/>
      <c r="D43" s="97">
        <v>0</v>
      </c>
      <c r="E43" s="97">
        <v>0</v>
      </c>
      <c r="F43" s="118">
        <f t="shared" si="0"/>
        <v>0</v>
      </c>
      <c r="G43" s="98">
        <f t="shared" si="1"/>
        <v>0</v>
      </c>
      <c r="H43" s="98">
        <f t="shared" si="2"/>
        <v>0</v>
      </c>
    </row>
    <row r="44" ht="18" customHeight="1" spans="1:8">
      <c r="A44" s="117" t="s">
        <v>1471</v>
      </c>
      <c r="B44" s="97">
        <v>8286</v>
      </c>
      <c r="C44" s="97">
        <v>848</v>
      </c>
      <c r="D44" s="97">
        <v>13242</v>
      </c>
      <c r="E44" s="97">
        <v>1558</v>
      </c>
      <c r="F44" s="118">
        <f t="shared" si="0"/>
        <v>18.8027999034516</v>
      </c>
      <c r="G44" s="98">
        <f t="shared" si="1"/>
        <v>183.72641509434</v>
      </c>
      <c r="H44" s="98">
        <f t="shared" si="2"/>
        <v>-88.2344056789005</v>
      </c>
    </row>
    <row r="45" ht="18" customHeight="1" spans="1:8">
      <c r="A45" s="117" t="s">
        <v>1472</v>
      </c>
      <c r="B45" s="97">
        <v>331</v>
      </c>
      <c r="C45" s="97"/>
      <c r="D45" s="97">
        <v>298</v>
      </c>
      <c r="E45" s="97">
        <v>0</v>
      </c>
      <c r="F45" s="118">
        <f t="shared" si="0"/>
        <v>0</v>
      </c>
      <c r="G45" s="98">
        <f t="shared" si="1"/>
        <v>0</v>
      </c>
      <c r="H45" s="98">
        <f t="shared" si="2"/>
        <v>-100</v>
      </c>
    </row>
    <row r="46" ht="18" customHeight="1" spans="1:8">
      <c r="A46" s="117" t="s">
        <v>1473</v>
      </c>
      <c r="B46" s="97">
        <v>2810</v>
      </c>
      <c r="C46" s="97"/>
      <c r="D46" s="97">
        <v>1419</v>
      </c>
      <c r="E46" s="97">
        <v>0</v>
      </c>
      <c r="F46" s="118">
        <f t="shared" si="0"/>
        <v>0</v>
      </c>
      <c r="G46" s="98">
        <f t="shared" si="1"/>
        <v>0</v>
      </c>
      <c r="H46" s="98">
        <f t="shared" si="2"/>
        <v>-100</v>
      </c>
    </row>
    <row r="47" ht="18" customHeight="1" spans="1:8">
      <c r="A47" s="117" t="s">
        <v>1474</v>
      </c>
      <c r="B47" s="97"/>
      <c r="C47" s="97"/>
      <c r="D47" s="97">
        <v>0</v>
      </c>
      <c r="E47" s="97">
        <v>0</v>
      </c>
      <c r="F47" s="118">
        <f t="shared" si="0"/>
        <v>0</v>
      </c>
      <c r="G47" s="98">
        <f t="shared" si="1"/>
        <v>0</v>
      </c>
      <c r="H47" s="98">
        <f t="shared" si="2"/>
        <v>0</v>
      </c>
    </row>
    <row r="48" ht="18" customHeight="1" spans="1:8">
      <c r="A48" s="117" t="s">
        <v>1475</v>
      </c>
      <c r="B48" s="97"/>
      <c r="C48" s="97"/>
      <c r="D48" s="97">
        <v>50050</v>
      </c>
      <c r="E48" s="97">
        <v>0</v>
      </c>
      <c r="F48" s="118">
        <f t="shared" si="0"/>
        <v>0</v>
      </c>
      <c r="G48" s="98">
        <f t="shared" si="1"/>
        <v>0</v>
      </c>
      <c r="H48" s="98">
        <f t="shared" si="2"/>
        <v>-100</v>
      </c>
    </row>
    <row r="49" ht="18" customHeight="1" spans="1:8">
      <c r="A49" s="117" t="s">
        <v>1476</v>
      </c>
      <c r="B49" s="97"/>
      <c r="C49" s="97"/>
      <c r="D49" s="97">
        <v>0</v>
      </c>
      <c r="E49" s="97">
        <v>0</v>
      </c>
      <c r="F49" s="118">
        <f t="shared" si="0"/>
        <v>0</v>
      </c>
      <c r="G49" s="98">
        <f t="shared" si="1"/>
        <v>0</v>
      </c>
      <c r="H49" s="98">
        <f t="shared" si="2"/>
        <v>0</v>
      </c>
    </row>
    <row r="50" ht="18" customHeight="1" spans="1:8">
      <c r="A50" s="117" t="s">
        <v>1129</v>
      </c>
      <c r="B50" s="97"/>
      <c r="C50" s="97"/>
      <c r="D50" s="97">
        <v>0</v>
      </c>
      <c r="E50" s="97">
        <v>0</v>
      </c>
      <c r="F50" s="118">
        <f t="shared" si="0"/>
        <v>0</v>
      </c>
      <c r="G50" s="98">
        <f t="shared" si="1"/>
        <v>0</v>
      </c>
      <c r="H50" s="98">
        <f t="shared" si="2"/>
        <v>0</v>
      </c>
    </row>
    <row r="51" ht="18" customHeight="1" spans="1:8">
      <c r="A51" s="117" t="s">
        <v>1477</v>
      </c>
      <c r="B51" s="97">
        <v>3396</v>
      </c>
      <c r="C51" s="97">
        <v>2793</v>
      </c>
      <c r="D51" s="97">
        <v>6647</v>
      </c>
      <c r="E51" s="97">
        <v>793</v>
      </c>
      <c r="F51" s="118">
        <f t="shared" si="0"/>
        <v>23.3510011778563</v>
      </c>
      <c r="G51" s="98">
        <f t="shared" si="1"/>
        <v>28.3924095954171</v>
      </c>
      <c r="H51" s="98">
        <f t="shared" si="2"/>
        <v>-88.0698059274861</v>
      </c>
    </row>
    <row r="52" ht="18" customHeight="1" spans="1:8">
      <c r="A52" s="117" t="s">
        <v>1478</v>
      </c>
      <c r="B52" s="97">
        <v>289</v>
      </c>
      <c r="C52" s="97">
        <v>113</v>
      </c>
      <c r="D52" s="97">
        <v>254</v>
      </c>
      <c r="E52" s="97">
        <v>0</v>
      </c>
      <c r="F52" s="118">
        <f t="shared" si="0"/>
        <v>0</v>
      </c>
      <c r="G52" s="98">
        <f t="shared" si="1"/>
        <v>0</v>
      </c>
      <c r="H52" s="98">
        <f t="shared" si="2"/>
        <v>-100</v>
      </c>
    </row>
    <row r="53" ht="18" customHeight="1" spans="1:8">
      <c r="A53" s="117" t="s">
        <v>1467</v>
      </c>
      <c r="B53" s="97">
        <v>289</v>
      </c>
      <c r="C53" s="97">
        <v>113</v>
      </c>
      <c r="D53" s="97">
        <v>176</v>
      </c>
      <c r="E53" s="97">
        <v>0</v>
      </c>
      <c r="F53" s="118">
        <f t="shared" si="0"/>
        <v>0</v>
      </c>
      <c r="G53" s="98">
        <f t="shared" si="1"/>
        <v>0</v>
      </c>
      <c r="H53" s="98">
        <f t="shared" si="2"/>
        <v>-100</v>
      </c>
    </row>
    <row r="54" ht="18" customHeight="1" spans="1:8">
      <c r="A54" s="117" t="s">
        <v>1468</v>
      </c>
      <c r="B54" s="97"/>
      <c r="C54" s="97"/>
      <c r="D54" s="97">
        <v>0</v>
      </c>
      <c r="E54" s="97">
        <v>0</v>
      </c>
      <c r="F54" s="118">
        <f t="shared" si="0"/>
        <v>0</v>
      </c>
      <c r="G54" s="98">
        <f t="shared" si="1"/>
        <v>0</v>
      </c>
      <c r="H54" s="98">
        <f t="shared" si="2"/>
        <v>0</v>
      </c>
    </row>
    <row r="55" ht="18" customHeight="1" spans="1:8">
      <c r="A55" s="117" t="s">
        <v>1479</v>
      </c>
      <c r="B55" s="97"/>
      <c r="C55" s="97"/>
      <c r="D55" s="97">
        <v>78</v>
      </c>
      <c r="E55" s="97">
        <v>0</v>
      </c>
      <c r="F55" s="118">
        <f t="shared" si="0"/>
        <v>0</v>
      </c>
      <c r="G55" s="98">
        <f t="shared" si="1"/>
        <v>0</v>
      </c>
      <c r="H55" s="98">
        <f t="shared" si="2"/>
        <v>-100</v>
      </c>
    </row>
    <row r="56" ht="18" customHeight="1" spans="1:8">
      <c r="A56" s="117" t="s">
        <v>1480</v>
      </c>
      <c r="B56" s="97">
        <v>217</v>
      </c>
      <c r="C56" s="97"/>
      <c r="D56" s="97">
        <v>393</v>
      </c>
      <c r="E56" s="97">
        <v>0</v>
      </c>
      <c r="F56" s="118">
        <f t="shared" si="0"/>
        <v>0</v>
      </c>
      <c r="G56" s="98">
        <f t="shared" si="1"/>
        <v>0</v>
      </c>
      <c r="H56" s="98">
        <f t="shared" si="2"/>
        <v>-100</v>
      </c>
    </row>
    <row r="57" ht="18" customHeight="1" spans="1:8">
      <c r="A57" s="117" t="s">
        <v>1481</v>
      </c>
      <c r="B57" s="97">
        <v>963</v>
      </c>
      <c r="C57" s="97">
        <v>245</v>
      </c>
      <c r="D57" s="97">
        <v>753</v>
      </c>
      <c r="E57" s="97">
        <v>294</v>
      </c>
      <c r="F57" s="118">
        <f t="shared" si="0"/>
        <v>30.5295950155763</v>
      </c>
      <c r="G57" s="98">
        <f t="shared" si="1"/>
        <v>120</v>
      </c>
      <c r="H57" s="98">
        <f t="shared" si="2"/>
        <v>-60.9561752988048</v>
      </c>
    </row>
    <row r="58" ht="18" customHeight="1" spans="1:8">
      <c r="A58" s="117" t="s">
        <v>1482</v>
      </c>
      <c r="B58" s="97">
        <v>390</v>
      </c>
      <c r="C58" s="97"/>
      <c r="D58" s="97">
        <v>350</v>
      </c>
      <c r="E58" s="97">
        <v>0</v>
      </c>
      <c r="F58" s="118">
        <f t="shared" si="0"/>
        <v>0</v>
      </c>
      <c r="G58" s="98">
        <f t="shared" si="1"/>
        <v>0</v>
      </c>
      <c r="H58" s="98">
        <f t="shared" si="2"/>
        <v>-100</v>
      </c>
    </row>
    <row r="59" ht="18" customHeight="1" spans="1:8">
      <c r="A59" s="117" t="s">
        <v>1483</v>
      </c>
      <c r="B59" s="97">
        <v>360</v>
      </c>
      <c r="C59" s="97">
        <v>245</v>
      </c>
      <c r="D59" s="97">
        <v>300</v>
      </c>
      <c r="E59" s="97">
        <v>294</v>
      </c>
      <c r="F59" s="118">
        <f t="shared" si="0"/>
        <v>81.6666666666667</v>
      </c>
      <c r="G59" s="98">
        <f t="shared" si="1"/>
        <v>120</v>
      </c>
      <c r="H59" s="98">
        <f t="shared" si="2"/>
        <v>-2</v>
      </c>
    </row>
    <row r="60" ht="18" customHeight="1" spans="1:8">
      <c r="A60" s="117" t="s">
        <v>1484</v>
      </c>
      <c r="B60" s="97"/>
      <c r="C60" s="97"/>
      <c r="D60" s="97">
        <v>0</v>
      </c>
      <c r="E60" s="97">
        <v>0</v>
      </c>
      <c r="F60" s="118">
        <f t="shared" si="0"/>
        <v>0</v>
      </c>
      <c r="G60" s="98">
        <f t="shared" si="1"/>
        <v>0</v>
      </c>
      <c r="H60" s="98">
        <f t="shared" si="2"/>
        <v>0</v>
      </c>
    </row>
    <row r="61" ht="18" customHeight="1" spans="1:8">
      <c r="A61" s="117" t="s">
        <v>1485</v>
      </c>
      <c r="B61" s="97"/>
      <c r="C61" s="97"/>
      <c r="D61" s="97">
        <v>0</v>
      </c>
      <c r="E61" s="97">
        <v>0</v>
      </c>
      <c r="F61" s="118">
        <f t="shared" si="0"/>
        <v>0</v>
      </c>
      <c r="G61" s="98">
        <f t="shared" si="1"/>
        <v>0</v>
      </c>
      <c r="H61" s="98">
        <f t="shared" si="2"/>
        <v>0</v>
      </c>
    </row>
    <row r="62" ht="18" customHeight="1" spans="1:8">
      <c r="A62" s="117" t="s">
        <v>1486</v>
      </c>
      <c r="B62" s="97">
        <v>213</v>
      </c>
      <c r="C62" s="97"/>
      <c r="D62" s="97">
        <v>103</v>
      </c>
      <c r="E62" s="97">
        <v>0</v>
      </c>
      <c r="F62" s="118">
        <f t="shared" si="0"/>
        <v>0</v>
      </c>
      <c r="G62" s="98">
        <f t="shared" si="1"/>
        <v>0</v>
      </c>
      <c r="H62" s="98">
        <f t="shared" si="2"/>
        <v>-100</v>
      </c>
    </row>
    <row r="63" ht="18" customHeight="1" spans="1:8">
      <c r="A63" s="117" t="s">
        <v>1487</v>
      </c>
      <c r="B63" s="97">
        <v>2300</v>
      </c>
      <c r="C63" s="97">
        <v>2160</v>
      </c>
      <c r="D63" s="97">
        <v>2260</v>
      </c>
      <c r="E63" s="97">
        <v>770</v>
      </c>
      <c r="F63" s="118">
        <f t="shared" si="0"/>
        <v>33.4782608695652</v>
      </c>
      <c r="G63" s="98">
        <f t="shared" si="1"/>
        <v>35.6481481481481</v>
      </c>
      <c r="H63" s="98">
        <f t="shared" si="2"/>
        <v>-65.929203539823</v>
      </c>
    </row>
    <row r="64" ht="18" customHeight="1" spans="1:8">
      <c r="A64" s="117" t="s">
        <v>1488</v>
      </c>
      <c r="B64" s="97">
        <v>2250</v>
      </c>
      <c r="C64" s="97">
        <v>2160</v>
      </c>
      <c r="D64" s="97">
        <v>2220</v>
      </c>
      <c r="E64" s="97">
        <v>770</v>
      </c>
      <c r="F64" s="118">
        <f t="shared" si="0"/>
        <v>34.2222222222222</v>
      </c>
      <c r="G64" s="98">
        <f t="shared" si="1"/>
        <v>35.6481481481481</v>
      </c>
      <c r="H64" s="98">
        <f t="shared" si="2"/>
        <v>-65.3153153153153</v>
      </c>
    </row>
    <row r="65" ht="18" customHeight="1" spans="1:8">
      <c r="A65" s="117" t="s">
        <v>1489</v>
      </c>
      <c r="B65" s="97">
        <v>50</v>
      </c>
      <c r="C65" s="97"/>
      <c r="D65" s="97">
        <v>40</v>
      </c>
      <c r="E65" s="97">
        <v>0</v>
      </c>
      <c r="F65" s="118">
        <f t="shared" si="0"/>
        <v>0</v>
      </c>
      <c r="G65" s="98">
        <f t="shared" si="1"/>
        <v>0</v>
      </c>
      <c r="H65" s="98">
        <f t="shared" si="2"/>
        <v>-100</v>
      </c>
    </row>
    <row r="66" ht="18" customHeight="1" spans="1:8">
      <c r="A66" s="117" t="s">
        <v>1490</v>
      </c>
      <c r="B66" s="97"/>
      <c r="C66" s="97"/>
      <c r="D66" s="97">
        <v>0</v>
      </c>
      <c r="E66" s="97">
        <v>0</v>
      </c>
      <c r="F66" s="118">
        <f t="shared" si="0"/>
        <v>0</v>
      </c>
      <c r="G66" s="98">
        <f t="shared" si="1"/>
        <v>0</v>
      </c>
      <c r="H66" s="98">
        <f t="shared" si="2"/>
        <v>0</v>
      </c>
    </row>
    <row r="67" ht="18" customHeight="1" spans="1:8">
      <c r="A67" s="117" t="s">
        <v>1491</v>
      </c>
      <c r="B67" s="97">
        <v>97000</v>
      </c>
      <c r="C67" s="97">
        <v>97000</v>
      </c>
      <c r="D67" s="97">
        <v>0</v>
      </c>
      <c r="E67" s="97">
        <v>97000</v>
      </c>
      <c r="F67" s="118">
        <f t="shared" si="0"/>
        <v>100</v>
      </c>
      <c r="G67" s="98">
        <f t="shared" si="1"/>
        <v>100</v>
      </c>
      <c r="H67" s="98">
        <f t="shared" si="2"/>
        <v>0</v>
      </c>
    </row>
    <row r="68" ht="18" customHeight="1" spans="1:8">
      <c r="A68" s="117" t="s">
        <v>1492</v>
      </c>
      <c r="B68" s="97">
        <v>97000</v>
      </c>
      <c r="C68" s="97">
        <v>97000</v>
      </c>
      <c r="D68" s="97">
        <v>0</v>
      </c>
      <c r="E68" s="97">
        <v>97000</v>
      </c>
      <c r="F68" s="118">
        <f t="shared" si="0"/>
        <v>100</v>
      </c>
      <c r="G68" s="98">
        <f t="shared" si="1"/>
        <v>100</v>
      </c>
      <c r="H68" s="98">
        <f t="shared" si="2"/>
        <v>0</v>
      </c>
    </row>
    <row r="69" ht="18" customHeight="1" spans="1:8">
      <c r="A69" s="117" t="s">
        <v>1493</v>
      </c>
      <c r="B69" s="97"/>
      <c r="C69" s="97"/>
      <c r="D69" s="97">
        <v>0</v>
      </c>
      <c r="E69" s="97">
        <v>0</v>
      </c>
      <c r="F69" s="118">
        <f t="shared" ref="F69:F132" si="3">IF(B69&lt;&gt;0,(E69/B69)*100,0)</f>
        <v>0</v>
      </c>
      <c r="G69" s="98">
        <f t="shared" ref="G69:G132" si="4">IF(C69&lt;&gt;0,(E69/C69)*100,0)</f>
        <v>0</v>
      </c>
      <c r="H69" s="98">
        <f t="shared" ref="H69:H132" si="5">IF(D69&lt;&gt;0,(E69/D69-1)*100,0)</f>
        <v>0</v>
      </c>
    </row>
    <row r="70" ht="18" customHeight="1" spans="1:8">
      <c r="A70" s="117" t="s">
        <v>1494</v>
      </c>
      <c r="B70" s="97"/>
      <c r="C70" s="97"/>
      <c r="D70" s="97">
        <v>0</v>
      </c>
      <c r="E70" s="97">
        <v>0</v>
      </c>
      <c r="F70" s="118">
        <f t="shared" si="3"/>
        <v>0</v>
      </c>
      <c r="G70" s="98">
        <f t="shared" si="4"/>
        <v>0</v>
      </c>
      <c r="H70" s="98">
        <f t="shared" si="5"/>
        <v>0</v>
      </c>
    </row>
    <row r="71" ht="18" customHeight="1" spans="1:8">
      <c r="A71" s="117" t="s">
        <v>1495</v>
      </c>
      <c r="B71" s="97">
        <v>0</v>
      </c>
      <c r="C71" s="97">
        <v>0</v>
      </c>
      <c r="D71" s="97">
        <v>0</v>
      </c>
      <c r="E71" s="97">
        <v>0</v>
      </c>
      <c r="F71" s="118">
        <f t="shared" si="3"/>
        <v>0</v>
      </c>
      <c r="G71" s="98">
        <f t="shared" si="4"/>
        <v>0</v>
      </c>
      <c r="H71" s="98">
        <f t="shared" si="5"/>
        <v>0</v>
      </c>
    </row>
    <row r="72" ht="18" customHeight="1" spans="1:8">
      <c r="A72" s="117" t="s">
        <v>1492</v>
      </c>
      <c r="B72" s="97"/>
      <c r="C72" s="97"/>
      <c r="D72" s="97">
        <v>0</v>
      </c>
      <c r="E72" s="97">
        <v>0</v>
      </c>
      <c r="F72" s="118">
        <f t="shared" si="3"/>
        <v>0</v>
      </c>
      <c r="G72" s="98">
        <f t="shared" si="4"/>
        <v>0</v>
      </c>
      <c r="H72" s="98">
        <f t="shared" si="5"/>
        <v>0</v>
      </c>
    </row>
    <row r="73" ht="18" customHeight="1" spans="1:8">
      <c r="A73" s="117" t="s">
        <v>1493</v>
      </c>
      <c r="B73" s="97"/>
      <c r="C73" s="97"/>
      <c r="D73" s="97">
        <v>0</v>
      </c>
      <c r="E73" s="97">
        <v>0</v>
      </c>
      <c r="F73" s="118">
        <f t="shared" si="3"/>
        <v>0</v>
      </c>
      <c r="G73" s="98">
        <f t="shared" si="4"/>
        <v>0</v>
      </c>
      <c r="H73" s="98">
        <f t="shared" si="5"/>
        <v>0</v>
      </c>
    </row>
    <row r="74" ht="18" customHeight="1" spans="1:8">
      <c r="A74" s="117" t="s">
        <v>1496</v>
      </c>
      <c r="B74" s="97"/>
      <c r="C74" s="97"/>
      <c r="D74" s="97">
        <v>0</v>
      </c>
      <c r="E74" s="97">
        <v>0</v>
      </c>
      <c r="F74" s="118">
        <f t="shared" si="3"/>
        <v>0</v>
      </c>
      <c r="G74" s="98">
        <f t="shared" si="4"/>
        <v>0</v>
      </c>
      <c r="H74" s="98">
        <f t="shared" si="5"/>
        <v>0</v>
      </c>
    </row>
    <row r="75" ht="18" customHeight="1" spans="1:8">
      <c r="A75" s="117" t="s">
        <v>1497</v>
      </c>
      <c r="B75" s="97">
        <v>0</v>
      </c>
      <c r="C75" s="97">
        <v>0</v>
      </c>
      <c r="D75" s="97">
        <v>0</v>
      </c>
      <c r="E75" s="97">
        <v>0</v>
      </c>
      <c r="F75" s="118">
        <f t="shared" si="3"/>
        <v>0</v>
      </c>
      <c r="G75" s="98">
        <f t="shared" si="4"/>
        <v>0</v>
      </c>
      <c r="H75" s="98">
        <f t="shared" si="5"/>
        <v>0</v>
      </c>
    </row>
    <row r="76" ht="18" customHeight="1" spans="1:8">
      <c r="A76" s="117" t="s">
        <v>1498</v>
      </c>
      <c r="B76" s="97"/>
      <c r="C76" s="97"/>
      <c r="D76" s="97">
        <v>0</v>
      </c>
      <c r="E76" s="97">
        <v>0</v>
      </c>
      <c r="F76" s="118">
        <f t="shared" si="3"/>
        <v>0</v>
      </c>
      <c r="G76" s="98">
        <f t="shared" si="4"/>
        <v>0</v>
      </c>
      <c r="H76" s="98">
        <f t="shared" si="5"/>
        <v>0</v>
      </c>
    </row>
    <row r="77" ht="18" customHeight="1" spans="1:8">
      <c r="A77" s="117" t="s">
        <v>1499</v>
      </c>
      <c r="B77" s="97"/>
      <c r="C77" s="97"/>
      <c r="D77" s="97">
        <v>0</v>
      </c>
      <c r="E77" s="97">
        <v>0</v>
      </c>
      <c r="F77" s="118">
        <f t="shared" si="3"/>
        <v>0</v>
      </c>
      <c r="G77" s="98">
        <f t="shared" si="4"/>
        <v>0</v>
      </c>
      <c r="H77" s="98">
        <f t="shared" si="5"/>
        <v>0</v>
      </c>
    </row>
    <row r="78" ht="18" customHeight="1" spans="1:8">
      <c r="A78" s="117" t="s">
        <v>1500</v>
      </c>
      <c r="B78" s="97"/>
      <c r="C78" s="97"/>
      <c r="D78" s="97">
        <v>0</v>
      </c>
      <c r="E78" s="97">
        <v>0</v>
      </c>
      <c r="F78" s="118">
        <f t="shared" si="3"/>
        <v>0</v>
      </c>
      <c r="G78" s="98">
        <f t="shared" si="4"/>
        <v>0</v>
      </c>
      <c r="H78" s="98">
        <f t="shared" si="5"/>
        <v>0</v>
      </c>
    </row>
    <row r="79" ht="18" customHeight="1" spans="1:8">
      <c r="A79" s="117" t="s">
        <v>1501</v>
      </c>
      <c r="B79" s="97"/>
      <c r="C79" s="97"/>
      <c r="D79" s="97">
        <v>0</v>
      </c>
      <c r="E79" s="97">
        <v>0</v>
      </c>
      <c r="F79" s="118">
        <f t="shared" si="3"/>
        <v>0</v>
      </c>
      <c r="G79" s="98">
        <f t="shared" si="4"/>
        <v>0</v>
      </c>
      <c r="H79" s="98">
        <f t="shared" si="5"/>
        <v>0</v>
      </c>
    </row>
    <row r="80" ht="18" customHeight="1" spans="1:8">
      <c r="A80" s="117" t="s">
        <v>1502</v>
      </c>
      <c r="B80" s="97"/>
      <c r="C80" s="97"/>
      <c r="D80" s="97">
        <v>0</v>
      </c>
      <c r="E80" s="97">
        <v>0</v>
      </c>
      <c r="F80" s="118">
        <f t="shared" si="3"/>
        <v>0</v>
      </c>
      <c r="G80" s="98">
        <f t="shared" si="4"/>
        <v>0</v>
      </c>
      <c r="H80" s="98">
        <f t="shared" si="5"/>
        <v>0</v>
      </c>
    </row>
    <row r="81" ht="18" customHeight="1" spans="1:8">
      <c r="A81" s="117" t="s">
        <v>1503</v>
      </c>
      <c r="B81" s="97">
        <v>0</v>
      </c>
      <c r="C81" s="97">
        <v>0</v>
      </c>
      <c r="D81" s="97">
        <v>0</v>
      </c>
      <c r="E81" s="97">
        <v>0</v>
      </c>
      <c r="F81" s="118">
        <f t="shared" si="3"/>
        <v>0</v>
      </c>
      <c r="G81" s="98">
        <f t="shared" si="4"/>
        <v>0</v>
      </c>
      <c r="H81" s="98">
        <f t="shared" si="5"/>
        <v>0</v>
      </c>
    </row>
    <row r="82" ht="18" customHeight="1" spans="1:8">
      <c r="A82" s="117" t="s">
        <v>1504</v>
      </c>
      <c r="B82" s="97"/>
      <c r="C82" s="97"/>
      <c r="D82" s="97">
        <v>0</v>
      </c>
      <c r="E82" s="97">
        <v>0</v>
      </c>
      <c r="F82" s="118">
        <f t="shared" si="3"/>
        <v>0</v>
      </c>
      <c r="G82" s="98">
        <f t="shared" si="4"/>
        <v>0</v>
      </c>
      <c r="H82" s="98">
        <f t="shared" si="5"/>
        <v>0</v>
      </c>
    </row>
    <row r="83" ht="18" customHeight="1" spans="1:8">
      <c r="A83" s="117" t="s">
        <v>1505</v>
      </c>
      <c r="B83" s="97"/>
      <c r="C83" s="97"/>
      <c r="D83" s="97">
        <v>0</v>
      </c>
      <c r="E83" s="97">
        <v>0</v>
      </c>
      <c r="F83" s="118">
        <f t="shared" si="3"/>
        <v>0</v>
      </c>
      <c r="G83" s="98">
        <f t="shared" si="4"/>
        <v>0</v>
      </c>
      <c r="H83" s="98">
        <f t="shared" si="5"/>
        <v>0</v>
      </c>
    </row>
    <row r="84" ht="18" customHeight="1" spans="1:8">
      <c r="A84" s="117" t="s">
        <v>166</v>
      </c>
      <c r="B84" s="97">
        <v>1680</v>
      </c>
      <c r="C84" s="97">
        <v>236</v>
      </c>
      <c r="D84" s="97">
        <v>1651</v>
      </c>
      <c r="E84" s="97">
        <v>276</v>
      </c>
      <c r="F84" s="118">
        <f t="shared" si="3"/>
        <v>16.4285714285714</v>
      </c>
      <c r="G84" s="98">
        <f t="shared" si="4"/>
        <v>116.949152542373</v>
      </c>
      <c r="H84" s="98">
        <f t="shared" si="5"/>
        <v>-83.28285887341</v>
      </c>
    </row>
    <row r="85" ht="18" customHeight="1" spans="1:8">
      <c r="A85" s="117" t="s">
        <v>1506</v>
      </c>
      <c r="B85" s="97">
        <v>1680</v>
      </c>
      <c r="C85" s="97">
        <v>236</v>
      </c>
      <c r="D85" s="97">
        <v>1651</v>
      </c>
      <c r="E85" s="97">
        <v>276</v>
      </c>
      <c r="F85" s="118">
        <f t="shared" si="3"/>
        <v>16.4285714285714</v>
      </c>
      <c r="G85" s="98">
        <f t="shared" si="4"/>
        <v>116.949152542373</v>
      </c>
      <c r="H85" s="98">
        <f t="shared" si="5"/>
        <v>-83.28285887341</v>
      </c>
    </row>
    <row r="86" ht="18" customHeight="1" spans="1:8">
      <c r="A86" s="117" t="s">
        <v>1455</v>
      </c>
      <c r="B86" s="97">
        <v>1630</v>
      </c>
      <c r="C86" s="97">
        <v>236</v>
      </c>
      <c r="D86" s="97">
        <v>1606</v>
      </c>
      <c r="E86" s="97">
        <v>236</v>
      </c>
      <c r="F86" s="118">
        <f t="shared" si="3"/>
        <v>14.478527607362</v>
      </c>
      <c r="G86" s="98">
        <f t="shared" si="4"/>
        <v>100</v>
      </c>
      <c r="H86" s="98">
        <f t="shared" si="5"/>
        <v>-85.3051058530511</v>
      </c>
    </row>
    <row r="87" ht="18" customHeight="1" spans="1:8">
      <c r="A87" s="117" t="s">
        <v>1507</v>
      </c>
      <c r="B87" s="97"/>
      <c r="C87" s="97"/>
      <c r="D87" s="97">
        <v>0</v>
      </c>
      <c r="E87" s="97">
        <v>0</v>
      </c>
      <c r="F87" s="118">
        <f t="shared" si="3"/>
        <v>0</v>
      </c>
      <c r="G87" s="98">
        <f t="shared" si="4"/>
        <v>0</v>
      </c>
      <c r="H87" s="98">
        <f t="shared" si="5"/>
        <v>0</v>
      </c>
    </row>
    <row r="88" ht="18" customHeight="1" spans="1:8">
      <c r="A88" s="117" t="s">
        <v>1508</v>
      </c>
      <c r="B88" s="97"/>
      <c r="C88" s="97"/>
      <c r="D88" s="97">
        <v>0</v>
      </c>
      <c r="E88" s="97">
        <v>0</v>
      </c>
      <c r="F88" s="118">
        <f t="shared" si="3"/>
        <v>0</v>
      </c>
      <c r="G88" s="98">
        <f t="shared" si="4"/>
        <v>0</v>
      </c>
      <c r="H88" s="98">
        <f t="shared" si="5"/>
        <v>0</v>
      </c>
    </row>
    <row r="89" ht="18" customHeight="1" spans="1:8">
      <c r="A89" s="117" t="s">
        <v>1509</v>
      </c>
      <c r="B89" s="97">
        <v>50</v>
      </c>
      <c r="C89" s="97"/>
      <c r="D89" s="97">
        <v>45</v>
      </c>
      <c r="E89" s="97">
        <v>40</v>
      </c>
      <c r="F89" s="118">
        <f t="shared" si="3"/>
        <v>80</v>
      </c>
      <c r="G89" s="98">
        <f t="shared" si="4"/>
        <v>0</v>
      </c>
      <c r="H89" s="98">
        <f t="shared" si="5"/>
        <v>-11.1111111111111</v>
      </c>
    </row>
    <row r="90" ht="18" customHeight="1" spans="1:8">
      <c r="A90" s="117" t="s">
        <v>1510</v>
      </c>
      <c r="B90" s="97">
        <v>0</v>
      </c>
      <c r="C90" s="97">
        <v>0</v>
      </c>
      <c r="D90" s="97">
        <v>0</v>
      </c>
      <c r="E90" s="97">
        <v>0</v>
      </c>
      <c r="F90" s="118">
        <f t="shared" si="3"/>
        <v>0</v>
      </c>
      <c r="G90" s="98">
        <f t="shared" si="4"/>
        <v>0</v>
      </c>
      <c r="H90" s="98">
        <f t="shared" si="5"/>
        <v>0</v>
      </c>
    </row>
    <row r="91" ht="18" customHeight="1" spans="1:8">
      <c r="A91" s="117" t="s">
        <v>1455</v>
      </c>
      <c r="B91" s="97"/>
      <c r="C91" s="97"/>
      <c r="D91" s="97">
        <v>0</v>
      </c>
      <c r="E91" s="97">
        <v>0</v>
      </c>
      <c r="F91" s="118">
        <f t="shared" si="3"/>
        <v>0</v>
      </c>
      <c r="G91" s="98">
        <f t="shared" si="4"/>
        <v>0</v>
      </c>
      <c r="H91" s="98">
        <f t="shared" si="5"/>
        <v>0</v>
      </c>
    </row>
    <row r="92" ht="18" customHeight="1" spans="1:8">
      <c r="A92" s="117" t="s">
        <v>1507</v>
      </c>
      <c r="B92" s="97"/>
      <c r="C92" s="97"/>
      <c r="D92" s="97">
        <v>0</v>
      </c>
      <c r="E92" s="97">
        <v>0</v>
      </c>
      <c r="F92" s="118">
        <f t="shared" si="3"/>
        <v>0</v>
      </c>
      <c r="G92" s="98">
        <f t="shared" si="4"/>
        <v>0</v>
      </c>
      <c r="H92" s="98">
        <f t="shared" si="5"/>
        <v>0</v>
      </c>
    </row>
    <row r="93" ht="18" customHeight="1" spans="1:8">
      <c r="A93" s="117" t="s">
        <v>1511</v>
      </c>
      <c r="B93" s="97"/>
      <c r="C93" s="97"/>
      <c r="D93" s="97">
        <v>0</v>
      </c>
      <c r="E93" s="97">
        <v>0</v>
      </c>
      <c r="F93" s="118">
        <f t="shared" si="3"/>
        <v>0</v>
      </c>
      <c r="G93" s="98">
        <f t="shared" si="4"/>
        <v>0</v>
      </c>
      <c r="H93" s="98">
        <f t="shared" si="5"/>
        <v>0</v>
      </c>
    </row>
    <row r="94" ht="18" customHeight="1" spans="1:8">
      <c r="A94" s="117" t="s">
        <v>1512</v>
      </c>
      <c r="B94" s="97"/>
      <c r="C94" s="97"/>
      <c r="D94" s="97">
        <v>0</v>
      </c>
      <c r="E94" s="97">
        <v>0</v>
      </c>
      <c r="F94" s="118">
        <f t="shared" si="3"/>
        <v>0</v>
      </c>
      <c r="G94" s="98">
        <f t="shared" si="4"/>
        <v>0</v>
      </c>
      <c r="H94" s="98">
        <f t="shared" si="5"/>
        <v>0</v>
      </c>
    </row>
    <row r="95" ht="18" customHeight="1" spans="1:8">
      <c r="A95" s="117" t="s">
        <v>1513</v>
      </c>
      <c r="B95" s="97">
        <v>0</v>
      </c>
      <c r="C95" s="97">
        <v>0</v>
      </c>
      <c r="D95" s="97">
        <v>0</v>
      </c>
      <c r="E95" s="97">
        <v>0</v>
      </c>
      <c r="F95" s="118">
        <f t="shared" si="3"/>
        <v>0</v>
      </c>
      <c r="G95" s="98">
        <f t="shared" si="4"/>
        <v>0</v>
      </c>
      <c r="H95" s="98">
        <f t="shared" si="5"/>
        <v>0</v>
      </c>
    </row>
    <row r="96" ht="18" customHeight="1" spans="1:8">
      <c r="A96" s="117" t="s">
        <v>893</v>
      </c>
      <c r="B96" s="97"/>
      <c r="C96" s="97"/>
      <c r="D96" s="97">
        <v>0</v>
      </c>
      <c r="E96" s="97">
        <v>0</v>
      </c>
      <c r="F96" s="118">
        <f t="shared" si="3"/>
        <v>0</v>
      </c>
      <c r="G96" s="98">
        <f t="shared" si="4"/>
        <v>0</v>
      </c>
      <c r="H96" s="98">
        <f t="shared" si="5"/>
        <v>0</v>
      </c>
    </row>
    <row r="97" ht="18" customHeight="1" spans="1:8">
      <c r="A97" s="117" t="s">
        <v>1514</v>
      </c>
      <c r="B97" s="97"/>
      <c r="C97" s="97"/>
      <c r="D97" s="97">
        <v>0</v>
      </c>
      <c r="E97" s="97">
        <v>0</v>
      </c>
      <c r="F97" s="118">
        <f t="shared" si="3"/>
        <v>0</v>
      </c>
      <c r="G97" s="98">
        <f t="shared" si="4"/>
        <v>0</v>
      </c>
      <c r="H97" s="98">
        <f t="shared" si="5"/>
        <v>0</v>
      </c>
    </row>
    <row r="98" ht="18" customHeight="1" spans="1:8">
      <c r="A98" s="117" t="s">
        <v>1515</v>
      </c>
      <c r="B98" s="97"/>
      <c r="C98" s="97"/>
      <c r="D98" s="97">
        <v>0</v>
      </c>
      <c r="E98" s="97">
        <v>0</v>
      </c>
      <c r="F98" s="118">
        <f t="shared" si="3"/>
        <v>0</v>
      </c>
      <c r="G98" s="98">
        <f t="shared" si="4"/>
        <v>0</v>
      </c>
      <c r="H98" s="98">
        <f t="shared" si="5"/>
        <v>0</v>
      </c>
    </row>
    <row r="99" ht="18" customHeight="1" spans="1:8">
      <c r="A99" s="117" t="s">
        <v>1516</v>
      </c>
      <c r="B99" s="97"/>
      <c r="C99" s="97"/>
      <c r="D99" s="97">
        <v>0</v>
      </c>
      <c r="E99" s="97">
        <v>0</v>
      </c>
      <c r="F99" s="118">
        <f t="shared" si="3"/>
        <v>0</v>
      </c>
      <c r="G99" s="98">
        <f t="shared" si="4"/>
        <v>0</v>
      </c>
      <c r="H99" s="98">
        <f t="shared" si="5"/>
        <v>0</v>
      </c>
    </row>
    <row r="100" ht="18" customHeight="1" spans="1:8">
      <c r="A100" s="117" t="s">
        <v>1517</v>
      </c>
      <c r="B100" s="97">
        <v>0</v>
      </c>
      <c r="C100" s="97">
        <v>0</v>
      </c>
      <c r="D100" s="97">
        <v>0</v>
      </c>
      <c r="E100" s="97">
        <v>0</v>
      </c>
      <c r="F100" s="118">
        <f t="shared" si="3"/>
        <v>0</v>
      </c>
      <c r="G100" s="98">
        <f t="shared" si="4"/>
        <v>0</v>
      </c>
      <c r="H100" s="98">
        <f t="shared" si="5"/>
        <v>0</v>
      </c>
    </row>
    <row r="101" ht="18" customHeight="1" spans="1:8">
      <c r="A101" s="117" t="s">
        <v>1518</v>
      </c>
      <c r="B101" s="97"/>
      <c r="C101" s="97"/>
      <c r="D101" s="97">
        <v>0</v>
      </c>
      <c r="E101" s="97">
        <v>0</v>
      </c>
      <c r="F101" s="118">
        <f t="shared" si="3"/>
        <v>0</v>
      </c>
      <c r="G101" s="98">
        <f t="shared" si="4"/>
        <v>0</v>
      </c>
      <c r="H101" s="98">
        <f t="shared" si="5"/>
        <v>0</v>
      </c>
    </row>
    <row r="102" ht="18" customHeight="1" spans="1:8">
      <c r="A102" s="117" t="s">
        <v>1519</v>
      </c>
      <c r="B102" s="97"/>
      <c r="C102" s="97"/>
      <c r="D102" s="97">
        <v>0</v>
      </c>
      <c r="E102" s="97">
        <v>0</v>
      </c>
      <c r="F102" s="118">
        <f t="shared" si="3"/>
        <v>0</v>
      </c>
      <c r="G102" s="98">
        <f t="shared" si="4"/>
        <v>0</v>
      </c>
      <c r="H102" s="98">
        <f t="shared" si="5"/>
        <v>0</v>
      </c>
    </row>
    <row r="103" ht="18" customHeight="1" spans="1:8">
      <c r="A103" s="117" t="s">
        <v>1520</v>
      </c>
      <c r="B103" s="97">
        <v>0</v>
      </c>
      <c r="C103" s="97">
        <v>0</v>
      </c>
      <c r="D103" s="97">
        <v>0</v>
      </c>
      <c r="E103" s="97">
        <v>0</v>
      </c>
      <c r="F103" s="118">
        <f t="shared" si="3"/>
        <v>0</v>
      </c>
      <c r="G103" s="98">
        <f t="shared" si="4"/>
        <v>0</v>
      </c>
      <c r="H103" s="98">
        <f t="shared" si="5"/>
        <v>0</v>
      </c>
    </row>
    <row r="104" ht="18" customHeight="1" spans="1:8">
      <c r="A104" s="117" t="s">
        <v>1521</v>
      </c>
      <c r="B104" s="97"/>
      <c r="C104" s="97"/>
      <c r="D104" s="97">
        <v>0</v>
      </c>
      <c r="E104" s="97">
        <v>0</v>
      </c>
      <c r="F104" s="118">
        <f t="shared" si="3"/>
        <v>0</v>
      </c>
      <c r="G104" s="98">
        <f t="shared" si="4"/>
        <v>0</v>
      </c>
      <c r="H104" s="98">
        <f t="shared" si="5"/>
        <v>0</v>
      </c>
    </row>
    <row r="105" ht="18" customHeight="1" spans="1:8">
      <c r="A105" s="117" t="s">
        <v>1522</v>
      </c>
      <c r="B105" s="97"/>
      <c r="C105" s="97"/>
      <c r="D105" s="97">
        <v>0</v>
      </c>
      <c r="E105" s="97">
        <v>0</v>
      </c>
      <c r="F105" s="118">
        <f t="shared" si="3"/>
        <v>0</v>
      </c>
      <c r="G105" s="98">
        <f t="shared" si="4"/>
        <v>0</v>
      </c>
      <c r="H105" s="98">
        <f t="shared" si="5"/>
        <v>0</v>
      </c>
    </row>
    <row r="106" ht="18" customHeight="1" spans="1:8">
      <c r="A106" s="117" t="s">
        <v>1523</v>
      </c>
      <c r="B106" s="97"/>
      <c r="C106" s="97"/>
      <c r="D106" s="97">
        <v>0</v>
      </c>
      <c r="E106" s="97">
        <v>0</v>
      </c>
      <c r="F106" s="118">
        <f t="shared" si="3"/>
        <v>0</v>
      </c>
      <c r="G106" s="98">
        <f t="shared" si="4"/>
        <v>0</v>
      </c>
      <c r="H106" s="98">
        <f t="shared" si="5"/>
        <v>0</v>
      </c>
    </row>
    <row r="107" ht="18" customHeight="1" spans="1:8">
      <c r="A107" s="117" t="s">
        <v>1524</v>
      </c>
      <c r="B107" s="97"/>
      <c r="C107" s="97"/>
      <c r="D107" s="97">
        <v>0</v>
      </c>
      <c r="E107" s="97">
        <v>0</v>
      </c>
      <c r="F107" s="118">
        <f t="shared" si="3"/>
        <v>0</v>
      </c>
      <c r="G107" s="98">
        <f t="shared" si="4"/>
        <v>0</v>
      </c>
      <c r="H107" s="98">
        <f t="shared" si="5"/>
        <v>0</v>
      </c>
    </row>
    <row r="108" ht="18" customHeight="1" spans="1:8">
      <c r="A108" s="117" t="s">
        <v>167</v>
      </c>
      <c r="B108" s="97">
        <v>0</v>
      </c>
      <c r="C108" s="97">
        <v>0</v>
      </c>
      <c r="D108" s="97">
        <v>0</v>
      </c>
      <c r="E108" s="97">
        <v>0</v>
      </c>
      <c r="F108" s="118">
        <f t="shared" si="3"/>
        <v>0</v>
      </c>
      <c r="G108" s="98">
        <f t="shared" si="4"/>
        <v>0</v>
      </c>
      <c r="H108" s="98">
        <f t="shared" si="5"/>
        <v>0</v>
      </c>
    </row>
    <row r="109" ht="18" customHeight="1" spans="1:8">
      <c r="A109" s="117" t="s">
        <v>1525</v>
      </c>
      <c r="B109" s="97">
        <v>0</v>
      </c>
      <c r="C109" s="97">
        <v>0</v>
      </c>
      <c r="D109" s="97">
        <v>0</v>
      </c>
      <c r="E109" s="97">
        <v>0</v>
      </c>
      <c r="F109" s="118">
        <f t="shared" si="3"/>
        <v>0</v>
      </c>
      <c r="G109" s="98">
        <f t="shared" si="4"/>
        <v>0</v>
      </c>
      <c r="H109" s="98">
        <f t="shared" si="5"/>
        <v>0</v>
      </c>
    </row>
    <row r="110" ht="18" customHeight="1" spans="1:8">
      <c r="A110" s="117" t="s">
        <v>934</v>
      </c>
      <c r="B110" s="97"/>
      <c r="C110" s="97"/>
      <c r="D110" s="97">
        <v>0</v>
      </c>
      <c r="E110" s="97">
        <v>0</v>
      </c>
      <c r="F110" s="118">
        <f t="shared" si="3"/>
        <v>0</v>
      </c>
      <c r="G110" s="98">
        <f t="shared" si="4"/>
        <v>0</v>
      </c>
      <c r="H110" s="98">
        <f t="shared" si="5"/>
        <v>0</v>
      </c>
    </row>
    <row r="111" ht="18" customHeight="1" spans="1:8">
      <c r="A111" s="117" t="s">
        <v>935</v>
      </c>
      <c r="B111" s="97"/>
      <c r="C111" s="97"/>
      <c r="D111" s="97">
        <v>0</v>
      </c>
      <c r="E111" s="97">
        <v>0</v>
      </c>
      <c r="F111" s="118">
        <f t="shared" si="3"/>
        <v>0</v>
      </c>
      <c r="G111" s="98">
        <f t="shared" si="4"/>
        <v>0</v>
      </c>
      <c r="H111" s="98">
        <f t="shared" si="5"/>
        <v>0</v>
      </c>
    </row>
    <row r="112" ht="18" customHeight="1" spans="1:8">
      <c r="A112" s="117" t="s">
        <v>1526</v>
      </c>
      <c r="B112" s="97"/>
      <c r="C112" s="97"/>
      <c r="D112" s="97">
        <v>0</v>
      </c>
      <c r="E112" s="97">
        <v>0</v>
      </c>
      <c r="F112" s="118">
        <f t="shared" si="3"/>
        <v>0</v>
      </c>
      <c r="G112" s="98">
        <f t="shared" si="4"/>
        <v>0</v>
      </c>
      <c r="H112" s="98">
        <f t="shared" si="5"/>
        <v>0</v>
      </c>
    </row>
    <row r="113" ht="18" customHeight="1" spans="1:8">
      <c r="A113" s="117" t="s">
        <v>1527</v>
      </c>
      <c r="B113" s="97"/>
      <c r="C113" s="97"/>
      <c r="D113" s="97">
        <v>0</v>
      </c>
      <c r="E113" s="97">
        <v>0</v>
      </c>
      <c r="F113" s="118">
        <f t="shared" si="3"/>
        <v>0</v>
      </c>
      <c r="G113" s="98">
        <f t="shared" si="4"/>
        <v>0</v>
      </c>
      <c r="H113" s="98">
        <f t="shared" si="5"/>
        <v>0</v>
      </c>
    </row>
    <row r="114" ht="18" customHeight="1" spans="1:8">
      <c r="A114" s="117" t="s">
        <v>1528</v>
      </c>
      <c r="B114" s="97">
        <v>0</v>
      </c>
      <c r="C114" s="97">
        <v>0</v>
      </c>
      <c r="D114" s="97">
        <v>0</v>
      </c>
      <c r="E114" s="97">
        <v>0</v>
      </c>
      <c r="F114" s="118">
        <f t="shared" si="3"/>
        <v>0</v>
      </c>
      <c r="G114" s="98">
        <f t="shared" si="4"/>
        <v>0</v>
      </c>
      <c r="H114" s="98">
        <f t="shared" si="5"/>
        <v>0</v>
      </c>
    </row>
    <row r="115" ht="18" customHeight="1" spans="1:8">
      <c r="A115" s="117" t="s">
        <v>1526</v>
      </c>
      <c r="B115" s="97"/>
      <c r="C115" s="97"/>
      <c r="D115" s="97">
        <v>0</v>
      </c>
      <c r="E115" s="97">
        <v>0</v>
      </c>
      <c r="F115" s="118">
        <f t="shared" si="3"/>
        <v>0</v>
      </c>
      <c r="G115" s="98">
        <f t="shared" si="4"/>
        <v>0</v>
      </c>
      <c r="H115" s="98">
        <f t="shared" si="5"/>
        <v>0</v>
      </c>
    </row>
    <row r="116" ht="18" customHeight="1" spans="1:8">
      <c r="A116" s="117" t="s">
        <v>1529</v>
      </c>
      <c r="B116" s="97"/>
      <c r="C116" s="97"/>
      <c r="D116" s="97">
        <v>0</v>
      </c>
      <c r="E116" s="97">
        <v>0</v>
      </c>
      <c r="F116" s="118">
        <f t="shared" si="3"/>
        <v>0</v>
      </c>
      <c r="G116" s="98">
        <f t="shared" si="4"/>
        <v>0</v>
      </c>
      <c r="H116" s="98">
        <f t="shared" si="5"/>
        <v>0</v>
      </c>
    </row>
    <row r="117" ht="18" customHeight="1" spans="1:8">
      <c r="A117" s="117" t="s">
        <v>1530</v>
      </c>
      <c r="B117" s="97"/>
      <c r="C117" s="97"/>
      <c r="D117" s="97">
        <v>0</v>
      </c>
      <c r="E117" s="97">
        <v>0</v>
      </c>
      <c r="F117" s="118">
        <f t="shared" si="3"/>
        <v>0</v>
      </c>
      <c r="G117" s="98">
        <f t="shared" si="4"/>
        <v>0</v>
      </c>
      <c r="H117" s="98">
        <f t="shared" si="5"/>
        <v>0</v>
      </c>
    </row>
    <row r="118" ht="18" customHeight="1" spans="1:8">
      <c r="A118" s="117" t="s">
        <v>1531</v>
      </c>
      <c r="B118" s="97"/>
      <c r="C118" s="97"/>
      <c r="D118" s="97">
        <v>0</v>
      </c>
      <c r="E118" s="97">
        <v>0</v>
      </c>
      <c r="F118" s="118">
        <f t="shared" si="3"/>
        <v>0</v>
      </c>
      <c r="G118" s="98">
        <f t="shared" si="4"/>
        <v>0</v>
      </c>
      <c r="H118" s="98">
        <f t="shared" si="5"/>
        <v>0</v>
      </c>
    </row>
    <row r="119" ht="18" customHeight="1" spans="1:8">
      <c r="A119" s="117" t="s">
        <v>1532</v>
      </c>
      <c r="B119" s="97">
        <v>0</v>
      </c>
      <c r="C119" s="97">
        <v>0</v>
      </c>
      <c r="D119" s="97">
        <v>0</v>
      </c>
      <c r="E119" s="97">
        <v>0</v>
      </c>
      <c r="F119" s="118">
        <f t="shared" si="3"/>
        <v>0</v>
      </c>
      <c r="G119" s="98">
        <f t="shared" si="4"/>
        <v>0</v>
      </c>
      <c r="H119" s="98">
        <f t="shared" si="5"/>
        <v>0</v>
      </c>
    </row>
    <row r="120" ht="18" customHeight="1" spans="1:8">
      <c r="A120" s="117" t="s">
        <v>941</v>
      </c>
      <c r="B120" s="97"/>
      <c r="C120" s="97"/>
      <c r="D120" s="97">
        <v>0</v>
      </c>
      <c r="E120" s="97">
        <v>0</v>
      </c>
      <c r="F120" s="118">
        <f t="shared" si="3"/>
        <v>0</v>
      </c>
      <c r="G120" s="98">
        <f t="shared" si="4"/>
        <v>0</v>
      </c>
      <c r="H120" s="98">
        <f t="shared" si="5"/>
        <v>0</v>
      </c>
    </row>
    <row r="121" ht="18" customHeight="1" spans="1:8">
      <c r="A121" s="117" t="s">
        <v>1533</v>
      </c>
      <c r="B121" s="97"/>
      <c r="C121" s="97"/>
      <c r="D121" s="97">
        <v>0</v>
      </c>
      <c r="E121" s="97">
        <v>0</v>
      </c>
      <c r="F121" s="118">
        <f t="shared" si="3"/>
        <v>0</v>
      </c>
      <c r="G121" s="98">
        <f t="shared" si="4"/>
        <v>0</v>
      </c>
      <c r="H121" s="98">
        <f t="shared" si="5"/>
        <v>0</v>
      </c>
    </row>
    <row r="122" ht="18" customHeight="1" spans="1:8">
      <c r="A122" s="117" t="s">
        <v>1534</v>
      </c>
      <c r="B122" s="97"/>
      <c r="C122" s="97"/>
      <c r="D122" s="97">
        <v>0</v>
      </c>
      <c r="E122" s="97">
        <v>0</v>
      </c>
      <c r="F122" s="118">
        <f t="shared" si="3"/>
        <v>0</v>
      </c>
      <c r="G122" s="98">
        <f t="shared" si="4"/>
        <v>0</v>
      </c>
      <c r="H122" s="98">
        <f t="shared" si="5"/>
        <v>0</v>
      </c>
    </row>
    <row r="123" ht="18" customHeight="1" spans="1:8">
      <c r="A123" s="117" t="s">
        <v>1535</v>
      </c>
      <c r="B123" s="97"/>
      <c r="C123" s="97"/>
      <c r="D123" s="97">
        <v>0</v>
      </c>
      <c r="E123" s="97">
        <v>0</v>
      </c>
      <c r="F123" s="118">
        <f t="shared" si="3"/>
        <v>0</v>
      </c>
      <c r="G123" s="98">
        <f t="shared" si="4"/>
        <v>0</v>
      </c>
      <c r="H123" s="98">
        <f t="shared" si="5"/>
        <v>0</v>
      </c>
    </row>
    <row r="124" ht="18" customHeight="1" spans="1:8">
      <c r="A124" s="117" t="s">
        <v>1536</v>
      </c>
      <c r="B124" s="97">
        <v>0</v>
      </c>
      <c r="C124" s="97">
        <v>0</v>
      </c>
      <c r="D124" s="97">
        <v>0</v>
      </c>
      <c r="E124" s="97">
        <v>0</v>
      </c>
      <c r="F124" s="118">
        <f t="shared" si="3"/>
        <v>0</v>
      </c>
      <c r="G124" s="98">
        <f t="shared" si="4"/>
        <v>0</v>
      </c>
      <c r="H124" s="98">
        <f t="shared" si="5"/>
        <v>0</v>
      </c>
    </row>
    <row r="125" ht="18" customHeight="1" spans="1:8">
      <c r="A125" s="117" t="s">
        <v>1537</v>
      </c>
      <c r="B125" s="97"/>
      <c r="C125" s="97"/>
      <c r="D125" s="97">
        <v>0</v>
      </c>
      <c r="E125" s="97">
        <v>0</v>
      </c>
      <c r="F125" s="118">
        <f t="shared" si="3"/>
        <v>0</v>
      </c>
      <c r="G125" s="98">
        <f t="shared" si="4"/>
        <v>0</v>
      </c>
      <c r="H125" s="98">
        <f t="shared" si="5"/>
        <v>0</v>
      </c>
    </row>
    <row r="126" ht="18" customHeight="1" spans="1:8">
      <c r="A126" s="117" t="s">
        <v>962</v>
      </c>
      <c r="B126" s="97"/>
      <c r="C126" s="97"/>
      <c r="D126" s="97">
        <v>0</v>
      </c>
      <c r="E126" s="97">
        <v>0</v>
      </c>
      <c r="F126" s="118">
        <f t="shared" si="3"/>
        <v>0</v>
      </c>
      <c r="G126" s="98">
        <f t="shared" si="4"/>
        <v>0</v>
      </c>
      <c r="H126" s="98">
        <f t="shared" si="5"/>
        <v>0</v>
      </c>
    </row>
    <row r="127" ht="18" customHeight="1" spans="1:8">
      <c r="A127" s="117" t="s">
        <v>1538</v>
      </c>
      <c r="B127" s="97"/>
      <c r="C127" s="97"/>
      <c r="D127" s="97">
        <v>0</v>
      </c>
      <c r="E127" s="97">
        <v>0</v>
      </c>
      <c r="F127" s="118">
        <f t="shared" si="3"/>
        <v>0</v>
      </c>
      <c r="G127" s="98">
        <f t="shared" si="4"/>
        <v>0</v>
      </c>
      <c r="H127" s="98">
        <f t="shared" si="5"/>
        <v>0</v>
      </c>
    </row>
    <row r="128" ht="18" customHeight="1" spans="1:8">
      <c r="A128" s="117" t="s">
        <v>1539</v>
      </c>
      <c r="B128" s="97"/>
      <c r="C128" s="97"/>
      <c r="D128" s="97">
        <v>0</v>
      </c>
      <c r="E128" s="97">
        <v>0</v>
      </c>
      <c r="F128" s="118">
        <f t="shared" si="3"/>
        <v>0</v>
      </c>
      <c r="G128" s="98">
        <f t="shared" si="4"/>
        <v>0</v>
      </c>
      <c r="H128" s="98">
        <f t="shared" si="5"/>
        <v>0</v>
      </c>
    </row>
    <row r="129" ht="18" customHeight="1" spans="1:8">
      <c r="A129" s="117" t="s">
        <v>1540</v>
      </c>
      <c r="B129" s="97"/>
      <c r="C129" s="97"/>
      <c r="D129" s="97">
        <v>0</v>
      </c>
      <c r="E129" s="97">
        <v>0</v>
      </c>
      <c r="F129" s="118">
        <f t="shared" si="3"/>
        <v>0</v>
      </c>
      <c r="G129" s="98">
        <f t="shared" si="4"/>
        <v>0</v>
      </c>
      <c r="H129" s="98">
        <f t="shared" si="5"/>
        <v>0</v>
      </c>
    </row>
    <row r="130" ht="18" customHeight="1" spans="1:8">
      <c r="A130" s="117" t="s">
        <v>1541</v>
      </c>
      <c r="B130" s="97"/>
      <c r="C130" s="97"/>
      <c r="D130" s="97">
        <v>0</v>
      </c>
      <c r="E130" s="97">
        <v>0</v>
      </c>
      <c r="F130" s="118">
        <f t="shared" si="3"/>
        <v>0</v>
      </c>
      <c r="G130" s="98">
        <f t="shared" si="4"/>
        <v>0</v>
      </c>
      <c r="H130" s="98">
        <f t="shared" si="5"/>
        <v>0</v>
      </c>
    </row>
    <row r="131" ht="18" customHeight="1" spans="1:8">
      <c r="A131" s="117" t="s">
        <v>1542</v>
      </c>
      <c r="B131" s="97"/>
      <c r="C131" s="97"/>
      <c r="D131" s="97">
        <v>0</v>
      </c>
      <c r="E131" s="97">
        <v>0</v>
      </c>
      <c r="F131" s="118">
        <f t="shared" si="3"/>
        <v>0</v>
      </c>
      <c r="G131" s="98">
        <f t="shared" si="4"/>
        <v>0</v>
      </c>
      <c r="H131" s="98">
        <f t="shared" si="5"/>
        <v>0</v>
      </c>
    </row>
    <row r="132" ht="18" customHeight="1" spans="1:8">
      <c r="A132" s="117" t="s">
        <v>1543</v>
      </c>
      <c r="B132" s="97"/>
      <c r="C132" s="97"/>
      <c r="D132" s="97">
        <v>0</v>
      </c>
      <c r="E132" s="97">
        <v>0</v>
      </c>
      <c r="F132" s="118">
        <f t="shared" si="3"/>
        <v>0</v>
      </c>
      <c r="G132" s="98">
        <f t="shared" si="4"/>
        <v>0</v>
      </c>
      <c r="H132" s="98">
        <f t="shared" si="5"/>
        <v>0</v>
      </c>
    </row>
    <row r="133" ht="18" customHeight="1" spans="1:8">
      <c r="A133" s="117" t="s">
        <v>1544</v>
      </c>
      <c r="B133" s="97">
        <v>0</v>
      </c>
      <c r="C133" s="97">
        <v>0</v>
      </c>
      <c r="D133" s="97">
        <v>0</v>
      </c>
      <c r="E133" s="97">
        <v>0</v>
      </c>
      <c r="F133" s="118">
        <f t="shared" ref="F133:F196" si="6">IF(B133&lt;&gt;0,(E133/B133)*100,0)</f>
        <v>0</v>
      </c>
      <c r="G133" s="98">
        <f t="shared" ref="G133:G196" si="7">IF(C133&lt;&gt;0,(E133/C133)*100,0)</f>
        <v>0</v>
      </c>
      <c r="H133" s="98">
        <f t="shared" ref="H133:H196" si="8">IF(D133&lt;&gt;0,(E133/D133-1)*100,0)</f>
        <v>0</v>
      </c>
    </row>
    <row r="134" ht="18" customHeight="1" spans="1:8">
      <c r="A134" s="117" t="s">
        <v>1545</v>
      </c>
      <c r="B134" s="97"/>
      <c r="C134" s="97"/>
      <c r="D134" s="97">
        <v>0</v>
      </c>
      <c r="E134" s="97">
        <v>0</v>
      </c>
      <c r="F134" s="118">
        <f t="shared" si="6"/>
        <v>0</v>
      </c>
      <c r="G134" s="98">
        <f t="shared" si="7"/>
        <v>0</v>
      </c>
      <c r="H134" s="98">
        <f t="shared" si="8"/>
        <v>0</v>
      </c>
    </row>
    <row r="135" ht="18" customHeight="1" spans="1:8">
      <c r="A135" s="117" t="s">
        <v>1546</v>
      </c>
      <c r="B135" s="97"/>
      <c r="C135" s="97"/>
      <c r="D135" s="97">
        <v>0</v>
      </c>
      <c r="E135" s="97">
        <v>0</v>
      </c>
      <c r="F135" s="118">
        <f t="shared" si="6"/>
        <v>0</v>
      </c>
      <c r="G135" s="98">
        <f t="shared" si="7"/>
        <v>0</v>
      </c>
      <c r="H135" s="98">
        <f t="shared" si="8"/>
        <v>0</v>
      </c>
    </row>
    <row r="136" ht="18" customHeight="1" spans="1:8">
      <c r="A136" s="117" t="s">
        <v>1547</v>
      </c>
      <c r="B136" s="97">
        <v>0</v>
      </c>
      <c r="C136" s="97">
        <v>0</v>
      </c>
      <c r="D136" s="97">
        <v>0</v>
      </c>
      <c r="E136" s="97">
        <v>0</v>
      </c>
      <c r="F136" s="118">
        <f t="shared" si="6"/>
        <v>0</v>
      </c>
      <c r="G136" s="98">
        <f t="shared" si="7"/>
        <v>0</v>
      </c>
      <c r="H136" s="98">
        <f t="shared" si="8"/>
        <v>0</v>
      </c>
    </row>
    <row r="137" ht="18" customHeight="1" spans="1:8">
      <c r="A137" s="117" t="s">
        <v>1545</v>
      </c>
      <c r="B137" s="97"/>
      <c r="C137" s="97"/>
      <c r="D137" s="97">
        <v>0</v>
      </c>
      <c r="E137" s="97">
        <v>0</v>
      </c>
      <c r="F137" s="118">
        <f t="shared" si="6"/>
        <v>0</v>
      </c>
      <c r="G137" s="98">
        <f t="shared" si="7"/>
        <v>0</v>
      </c>
      <c r="H137" s="98">
        <f t="shared" si="8"/>
        <v>0</v>
      </c>
    </row>
    <row r="138" ht="18" customHeight="1" spans="1:8">
      <c r="A138" s="117" t="s">
        <v>1548</v>
      </c>
      <c r="B138" s="97"/>
      <c r="C138" s="97"/>
      <c r="D138" s="97">
        <v>0</v>
      </c>
      <c r="E138" s="97">
        <v>0</v>
      </c>
      <c r="F138" s="118">
        <f t="shared" si="6"/>
        <v>0</v>
      </c>
      <c r="G138" s="98">
        <f t="shared" si="7"/>
        <v>0</v>
      </c>
      <c r="H138" s="98">
        <f t="shared" si="8"/>
        <v>0</v>
      </c>
    </row>
    <row r="139" ht="18" customHeight="1" spans="1:8">
      <c r="A139" s="117" t="s">
        <v>1549</v>
      </c>
      <c r="B139" s="97">
        <v>0</v>
      </c>
      <c r="C139" s="97">
        <v>0</v>
      </c>
      <c r="D139" s="97">
        <v>0</v>
      </c>
      <c r="E139" s="97">
        <v>0</v>
      </c>
      <c r="F139" s="118">
        <f t="shared" si="6"/>
        <v>0</v>
      </c>
      <c r="G139" s="98">
        <f t="shared" si="7"/>
        <v>0</v>
      </c>
      <c r="H139" s="98">
        <f t="shared" si="8"/>
        <v>0</v>
      </c>
    </row>
    <row r="140" ht="18" customHeight="1" spans="1:8">
      <c r="A140" s="117" t="s">
        <v>1550</v>
      </c>
      <c r="B140" s="97">
        <v>0</v>
      </c>
      <c r="C140" s="97">
        <v>0</v>
      </c>
      <c r="D140" s="97">
        <v>0</v>
      </c>
      <c r="E140" s="97">
        <v>0</v>
      </c>
      <c r="F140" s="118">
        <f t="shared" si="6"/>
        <v>0</v>
      </c>
      <c r="G140" s="98">
        <f t="shared" si="7"/>
        <v>0</v>
      </c>
      <c r="H140" s="98">
        <f t="shared" si="8"/>
        <v>0</v>
      </c>
    </row>
    <row r="141" ht="18" customHeight="1" spans="1:8">
      <c r="A141" s="117" t="s">
        <v>1551</v>
      </c>
      <c r="B141" s="97"/>
      <c r="C141" s="97"/>
      <c r="D141" s="97">
        <v>0</v>
      </c>
      <c r="E141" s="97">
        <v>0</v>
      </c>
      <c r="F141" s="118">
        <f t="shared" si="6"/>
        <v>0</v>
      </c>
      <c r="G141" s="98">
        <f t="shared" si="7"/>
        <v>0</v>
      </c>
      <c r="H141" s="98">
        <f t="shared" si="8"/>
        <v>0</v>
      </c>
    </row>
    <row r="142" ht="18" customHeight="1" spans="1:8">
      <c r="A142" s="117" t="s">
        <v>1552</v>
      </c>
      <c r="B142" s="97"/>
      <c r="C142" s="97"/>
      <c r="D142" s="97">
        <v>0</v>
      </c>
      <c r="E142" s="97">
        <v>0</v>
      </c>
      <c r="F142" s="118">
        <f t="shared" si="6"/>
        <v>0</v>
      </c>
      <c r="G142" s="98">
        <f t="shared" si="7"/>
        <v>0</v>
      </c>
      <c r="H142" s="98">
        <f t="shared" si="8"/>
        <v>0</v>
      </c>
    </row>
    <row r="143" ht="18" customHeight="1" spans="1:8">
      <c r="A143" s="117" t="s">
        <v>1553</v>
      </c>
      <c r="B143" s="97"/>
      <c r="C143" s="97"/>
      <c r="D143" s="97">
        <v>0</v>
      </c>
      <c r="E143" s="97">
        <v>0</v>
      </c>
      <c r="F143" s="118">
        <f t="shared" si="6"/>
        <v>0</v>
      </c>
      <c r="G143" s="98">
        <f t="shared" si="7"/>
        <v>0</v>
      </c>
      <c r="H143" s="98">
        <f t="shared" si="8"/>
        <v>0</v>
      </c>
    </row>
    <row r="144" ht="18" customHeight="1" spans="1:8">
      <c r="A144" s="117" t="s">
        <v>168</v>
      </c>
      <c r="B144" s="97">
        <v>0</v>
      </c>
      <c r="C144" s="97">
        <v>0</v>
      </c>
      <c r="D144" s="97">
        <v>0</v>
      </c>
      <c r="E144" s="97">
        <v>0</v>
      </c>
      <c r="F144" s="118">
        <f t="shared" si="6"/>
        <v>0</v>
      </c>
      <c r="G144" s="98">
        <f t="shared" si="7"/>
        <v>0</v>
      </c>
      <c r="H144" s="98">
        <f t="shared" si="8"/>
        <v>0</v>
      </c>
    </row>
    <row r="145" ht="18" customHeight="1" spans="1:8">
      <c r="A145" s="117" t="s">
        <v>1554</v>
      </c>
      <c r="B145" s="97">
        <v>0</v>
      </c>
      <c r="C145" s="97">
        <v>0</v>
      </c>
      <c r="D145" s="97">
        <v>0</v>
      </c>
      <c r="E145" s="97">
        <v>0</v>
      </c>
      <c r="F145" s="118">
        <f t="shared" si="6"/>
        <v>0</v>
      </c>
      <c r="G145" s="98">
        <f t="shared" si="7"/>
        <v>0</v>
      </c>
      <c r="H145" s="98">
        <f t="shared" si="8"/>
        <v>0</v>
      </c>
    </row>
    <row r="146" ht="18" customHeight="1" spans="1:8">
      <c r="A146" s="117" t="s">
        <v>1555</v>
      </c>
      <c r="B146" s="97"/>
      <c r="C146" s="97"/>
      <c r="D146" s="97">
        <v>0</v>
      </c>
      <c r="E146" s="97">
        <v>0</v>
      </c>
      <c r="F146" s="118">
        <f t="shared" si="6"/>
        <v>0</v>
      </c>
      <c r="G146" s="98">
        <f t="shared" si="7"/>
        <v>0</v>
      </c>
      <c r="H146" s="98">
        <f t="shared" si="8"/>
        <v>0</v>
      </c>
    </row>
    <row r="147" ht="18" customHeight="1" spans="1:8">
      <c r="A147" s="117" t="s">
        <v>1556</v>
      </c>
      <c r="B147" s="97"/>
      <c r="C147" s="97"/>
      <c r="D147" s="97">
        <v>0</v>
      </c>
      <c r="E147" s="97">
        <v>0</v>
      </c>
      <c r="F147" s="118">
        <f t="shared" si="6"/>
        <v>0</v>
      </c>
      <c r="G147" s="98">
        <f t="shared" si="7"/>
        <v>0</v>
      </c>
      <c r="H147" s="98">
        <f t="shared" si="8"/>
        <v>0</v>
      </c>
    </row>
    <row r="148" ht="18" customHeight="1" spans="1:8">
      <c r="A148" s="117" t="s">
        <v>1316</v>
      </c>
      <c r="B148" s="97">
        <v>1749</v>
      </c>
      <c r="C148" s="97">
        <v>972</v>
      </c>
      <c r="D148" s="97">
        <v>7639</v>
      </c>
      <c r="E148" s="97">
        <v>1193</v>
      </c>
      <c r="F148" s="118">
        <f t="shared" si="6"/>
        <v>68.210405946255</v>
      </c>
      <c r="G148" s="98">
        <f t="shared" si="7"/>
        <v>122.736625514403</v>
      </c>
      <c r="H148" s="98">
        <f t="shared" si="8"/>
        <v>-84.3827726142165</v>
      </c>
    </row>
    <row r="149" ht="18" customHeight="1" spans="1:8">
      <c r="A149" s="117" t="s">
        <v>1557</v>
      </c>
      <c r="B149" s="97">
        <v>30</v>
      </c>
      <c r="C149" s="97"/>
      <c r="D149" s="97">
        <v>6000</v>
      </c>
      <c r="E149" s="97">
        <v>0</v>
      </c>
      <c r="F149" s="118">
        <f t="shared" si="6"/>
        <v>0</v>
      </c>
      <c r="G149" s="98">
        <f t="shared" si="7"/>
        <v>0</v>
      </c>
      <c r="H149" s="98">
        <f t="shared" si="8"/>
        <v>-100</v>
      </c>
    </row>
    <row r="150" ht="18" customHeight="1" spans="1:8">
      <c r="A150" s="117" t="s">
        <v>1558</v>
      </c>
      <c r="B150" s="97"/>
      <c r="C150" s="97"/>
      <c r="D150" s="97">
        <v>0</v>
      </c>
      <c r="E150" s="97">
        <v>0</v>
      </c>
      <c r="F150" s="118">
        <f t="shared" si="6"/>
        <v>0</v>
      </c>
      <c r="G150" s="98">
        <f t="shared" si="7"/>
        <v>0</v>
      </c>
      <c r="H150" s="98">
        <f t="shared" si="8"/>
        <v>0</v>
      </c>
    </row>
    <row r="151" ht="18" customHeight="1" spans="1:8">
      <c r="A151" s="117" t="s">
        <v>1559</v>
      </c>
      <c r="B151" s="97"/>
      <c r="C151" s="97"/>
      <c r="D151" s="97">
        <v>0</v>
      </c>
      <c r="E151" s="97">
        <v>0</v>
      </c>
      <c r="F151" s="118">
        <f t="shared" si="6"/>
        <v>0</v>
      </c>
      <c r="G151" s="98">
        <f t="shared" si="7"/>
        <v>0</v>
      </c>
      <c r="H151" s="98">
        <f t="shared" si="8"/>
        <v>0</v>
      </c>
    </row>
    <row r="152" ht="18" customHeight="1" spans="1:8">
      <c r="A152" s="117" t="s">
        <v>1560</v>
      </c>
      <c r="B152" s="97">
        <v>30</v>
      </c>
      <c r="C152" s="97"/>
      <c r="D152" s="97">
        <v>6000</v>
      </c>
      <c r="E152" s="97">
        <v>0</v>
      </c>
      <c r="F152" s="118">
        <f t="shared" si="6"/>
        <v>0</v>
      </c>
      <c r="G152" s="98">
        <f t="shared" si="7"/>
        <v>0</v>
      </c>
      <c r="H152" s="98">
        <f t="shared" si="8"/>
        <v>-100</v>
      </c>
    </row>
    <row r="153" ht="18" customHeight="1" spans="1:8">
      <c r="A153" s="117" t="s">
        <v>1561</v>
      </c>
      <c r="B153" s="97">
        <v>10</v>
      </c>
      <c r="C153" s="97">
        <v>16</v>
      </c>
      <c r="D153" s="97">
        <v>8</v>
      </c>
      <c r="E153" s="97">
        <v>16</v>
      </c>
      <c r="F153" s="118">
        <f t="shared" si="6"/>
        <v>160</v>
      </c>
      <c r="G153" s="98">
        <f t="shared" si="7"/>
        <v>100</v>
      </c>
      <c r="H153" s="98">
        <f t="shared" si="8"/>
        <v>100</v>
      </c>
    </row>
    <row r="154" ht="18" customHeight="1" spans="1:8">
      <c r="A154" s="117" t="s">
        <v>1562</v>
      </c>
      <c r="B154" s="97"/>
      <c r="C154" s="97"/>
      <c r="D154" s="97">
        <v>0</v>
      </c>
      <c r="E154" s="97">
        <v>0</v>
      </c>
      <c r="F154" s="118">
        <f t="shared" si="6"/>
        <v>0</v>
      </c>
      <c r="G154" s="98">
        <f t="shared" si="7"/>
        <v>0</v>
      </c>
      <c r="H154" s="98">
        <f t="shared" si="8"/>
        <v>0</v>
      </c>
    </row>
    <row r="155" ht="18" customHeight="1" spans="1:8">
      <c r="A155" s="117" t="s">
        <v>1563</v>
      </c>
      <c r="B155" s="97"/>
      <c r="C155" s="97"/>
      <c r="D155" s="97">
        <v>0</v>
      </c>
      <c r="E155" s="97">
        <v>0</v>
      </c>
      <c r="F155" s="118">
        <f t="shared" si="6"/>
        <v>0</v>
      </c>
      <c r="G155" s="98">
        <f t="shared" si="7"/>
        <v>0</v>
      </c>
      <c r="H155" s="98">
        <f t="shared" si="8"/>
        <v>0</v>
      </c>
    </row>
    <row r="156" ht="18" customHeight="1" spans="1:8">
      <c r="A156" s="117" t="s">
        <v>1564</v>
      </c>
      <c r="B156" s="97"/>
      <c r="C156" s="97"/>
      <c r="D156" s="97">
        <v>0</v>
      </c>
      <c r="E156" s="97">
        <v>0</v>
      </c>
      <c r="F156" s="118">
        <f t="shared" si="6"/>
        <v>0</v>
      </c>
      <c r="G156" s="98">
        <f t="shared" si="7"/>
        <v>0</v>
      </c>
      <c r="H156" s="98">
        <f t="shared" si="8"/>
        <v>0</v>
      </c>
    </row>
    <row r="157" ht="18" customHeight="1" spans="1:8">
      <c r="A157" s="117" t="s">
        <v>1565</v>
      </c>
      <c r="B157" s="97"/>
      <c r="C157" s="97"/>
      <c r="D157" s="97">
        <v>0</v>
      </c>
      <c r="E157" s="97">
        <v>0</v>
      </c>
      <c r="F157" s="118">
        <f t="shared" si="6"/>
        <v>0</v>
      </c>
      <c r="G157" s="98">
        <f t="shared" si="7"/>
        <v>0</v>
      </c>
      <c r="H157" s="98">
        <f t="shared" si="8"/>
        <v>0</v>
      </c>
    </row>
    <row r="158" ht="18" customHeight="1" spans="1:8">
      <c r="A158" s="117" t="s">
        <v>1566</v>
      </c>
      <c r="B158" s="97"/>
      <c r="C158" s="97"/>
      <c r="D158" s="97">
        <v>0</v>
      </c>
      <c r="E158" s="97">
        <v>0</v>
      </c>
      <c r="F158" s="118">
        <f t="shared" si="6"/>
        <v>0</v>
      </c>
      <c r="G158" s="98">
        <f t="shared" si="7"/>
        <v>0</v>
      </c>
      <c r="H158" s="98">
        <f t="shared" si="8"/>
        <v>0</v>
      </c>
    </row>
    <row r="159" ht="18" customHeight="1" spans="1:8">
      <c r="A159" s="117" t="s">
        <v>1567</v>
      </c>
      <c r="B159" s="97"/>
      <c r="C159" s="97"/>
      <c r="D159" s="97">
        <v>0</v>
      </c>
      <c r="E159" s="97">
        <v>0</v>
      </c>
      <c r="F159" s="118">
        <f t="shared" si="6"/>
        <v>0</v>
      </c>
      <c r="G159" s="98">
        <f t="shared" si="7"/>
        <v>0</v>
      </c>
      <c r="H159" s="98">
        <f t="shared" si="8"/>
        <v>0</v>
      </c>
    </row>
    <row r="160" ht="18" customHeight="1" spans="1:8">
      <c r="A160" s="117" t="s">
        <v>1568</v>
      </c>
      <c r="B160" s="97">
        <v>10</v>
      </c>
      <c r="C160" s="97">
        <v>16</v>
      </c>
      <c r="D160" s="97">
        <v>8</v>
      </c>
      <c r="E160" s="97">
        <v>16</v>
      </c>
      <c r="F160" s="118">
        <f t="shared" si="6"/>
        <v>160</v>
      </c>
      <c r="G160" s="98">
        <f t="shared" si="7"/>
        <v>100</v>
      </c>
      <c r="H160" s="98">
        <f t="shared" si="8"/>
        <v>100</v>
      </c>
    </row>
    <row r="161" ht="18" customHeight="1" spans="1:8">
      <c r="A161" s="117" t="s">
        <v>1569</v>
      </c>
      <c r="B161" s="97"/>
      <c r="C161" s="97"/>
      <c r="D161" s="97">
        <v>0</v>
      </c>
      <c r="E161" s="97">
        <v>0</v>
      </c>
      <c r="F161" s="118">
        <f t="shared" si="6"/>
        <v>0</v>
      </c>
      <c r="G161" s="98">
        <f t="shared" si="7"/>
        <v>0</v>
      </c>
      <c r="H161" s="98">
        <f t="shared" si="8"/>
        <v>0</v>
      </c>
    </row>
    <row r="162" ht="18" customHeight="1" spans="1:8">
      <c r="A162" s="117" t="s">
        <v>1570</v>
      </c>
      <c r="B162" s="97">
        <v>1709</v>
      </c>
      <c r="C162" s="97">
        <v>956</v>
      </c>
      <c r="D162" s="97">
        <v>1631</v>
      </c>
      <c r="E162" s="97">
        <v>1177</v>
      </c>
      <c r="F162" s="118">
        <f t="shared" si="6"/>
        <v>68.8706846108836</v>
      </c>
      <c r="G162" s="98">
        <f t="shared" si="7"/>
        <v>123.117154811715</v>
      </c>
      <c r="H162" s="98">
        <f t="shared" si="8"/>
        <v>-27.835683629675</v>
      </c>
    </row>
    <row r="163" ht="18" customHeight="1" spans="1:8">
      <c r="A163" s="117" t="s">
        <v>1571</v>
      </c>
      <c r="B163" s="97"/>
      <c r="C163" s="97"/>
      <c r="D163" s="97">
        <v>0</v>
      </c>
      <c r="E163" s="97">
        <v>0</v>
      </c>
      <c r="F163" s="118">
        <f t="shared" si="6"/>
        <v>0</v>
      </c>
      <c r="G163" s="98">
        <f t="shared" si="7"/>
        <v>0</v>
      </c>
      <c r="H163" s="98">
        <f t="shared" si="8"/>
        <v>0</v>
      </c>
    </row>
    <row r="164" ht="18" customHeight="1" spans="1:8">
      <c r="A164" s="117" t="s">
        <v>1572</v>
      </c>
      <c r="B164" s="97">
        <v>700</v>
      </c>
      <c r="C164" s="97">
        <v>213</v>
      </c>
      <c r="D164" s="97">
        <v>686</v>
      </c>
      <c r="E164" s="97">
        <v>327</v>
      </c>
      <c r="F164" s="118">
        <f t="shared" si="6"/>
        <v>46.7142857142857</v>
      </c>
      <c r="G164" s="98">
        <f t="shared" si="7"/>
        <v>153.521126760563</v>
      </c>
      <c r="H164" s="98">
        <f t="shared" si="8"/>
        <v>-52.332361516035</v>
      </c>
    </row>
    <row r="165" ht="18" customHeight="1" spans="1:8">
      <c r="A165" s="117" t="s">
        <v>1573</v>
      </c>
      <c r="B165" s="97">
        <v>220</v>
      </c>
      <c r="C165" s="97">
        <v>140</v>
      </c>
      <c r="D165" s="97">
        <v>218</v>
      </c>
      <c r="E165" s="97">
        <v>205</v>
      </c>
      <c r="F165" s="118">
        <f t="shared" si="6"/>
        <v>93.1818181818182</v>
      </c>
      <c r="G165" s="98">
        <f t="shared" si="7"/>
        <v>146.428571428571</v>
      </c>
      <c r="H165" s="98">
        <f t="shared" si="8"/>
        <v>-5.96330275229358</v>
      </c>
    </row>
    <row r="166" ht="18" customHeight="1" spans="1:8">
      <c r="A166" s="117" t="s">
        <v>1574</v>
      </c>
      <c r="B166" s="97">
        <v>70</v>
      </c>
      <c r="C166" s="97">
        <v>57</v>
      </c>
      <c r="D166" s="97">
        <v>64</v>
      </c>
      <c r="E166" s="97">
        <v>57</v>
      </c>
      <c r="F166" s="118">
        <f t="shared" si="6"/>
        <v>81.4285714285714</v>
      </c>
      <c r="G166" s="98">
        <f t="shared" si="7"/>
        <v>100</v>
      </c>
      <c r="H166" s="98">
        <f t="shared" si="8"/>
        <v>-10.9375</v>
      </c>
    </row>
    <row r="167" ht="18" customHeight="1" spans="1:8">
      <c r="A167" s="117" t="s">
        <v>1575</v>
      </c>
      <c r="B167" s="97"/>
      <c r="C167" s="97"/>
      <c r="D167" s="97">
        <v>0</v>
      </c>
      <c r="E167" s="97">
        <v>0</v>
      </c>
      <c r="F167" s="118">
        <f t="shared" si="6"/>
        <v>0</v>
      </c>
      <c r="G167" s="98">
        <f t="shared" si="7"/>
        <v>0</v>
      </c>
      <c r="H167" s="98">
        <f t="shared" si="8"/>
        <v>0</v>
      </c>
    </row>
    <row r="168" ht="18" customHeight="1" spans="1:8">
      <c r="A168" s="117" t="s">
        <v>1576</v>
      </c>
      <c r="B168" s="97">
        <v>69</v>
      </c>
      <c r="C168" s="97">
        <v>78</v>
      </c>
      <c r="D168" s="97">
        <v>42</v>
      </c>
      <c r="E168" s="97">
        <v>120</v>
      </c>
      <c r="F168" s="118">
        <f t="shared" si="6"/>
        <v>173.913043478261</v>
      </c>
      <c r="G168" s="98">
        <f t="shared" si="7"/>
        <v>153.846153846154</v>
      </c>
      <c r="H168" s="98">
        <f t="shared" si="8"/>
        <v>185.714285714286</v>
      </c>
    </row>
    <row r="169" ht="18" customHeight="1" spans="1:8">
      <c r="A169" s="117" t="s">
        <v>1577</v>
      </c>
      <c r="B169" s="97"/>
      <c r="C169" s="97"/>
      <c r="D169" s="97">
        <v>0</v>
      </c>
      <c r="E169" s="97">
        <v>0</v>
      </c>
      <c r="F169" s="118">
        <f t="shared" si="6"/>
        <v>0</v>
      </c>
      <c r="G169" s="98">
        <f t="shared" si="7"/>
        <v>0</v>
      </c>
      <c r="H169" s="98">
        <f t="shared" si="8"/>
        <v>0</v>
      </c>
    </row>
    <row r="170" ht="18" customHeight="1" spans="1:8">
      <c r="A170" s="117" t="s">
        <v>1578</v>
      </c>
      <c r="B170" s="97"/>
      <c r="C170" s="97"/>
      <c r="D170" s="97">
        <v>0</v>
      </c>
      <c r="E170" s="97">
        <v>0</v>
      </c>
      <c r="F170" s="118">
        <f t="shared" si="6"/>
        <v>0</v>
      </c>
      <c r="G170" s="98">
        <f t="shared" si="7"/>
        <v>0</v>
      </c>
      <c r="H170" s="98">
        <f t="shared" si="8"/>
        <v>0</v>
      </c>
    </row>
    <row r="171" ht="18" customHeight="1" spans="1:8">
      <c r="A171" s="117" t="s">
        <v>1579</v>
      </c>
      <c r="B171" s="97"/>
      <c r="C171" s="97"/>
      <c r="D171" s="97">
        <v>0</v>
      </c>
      <c r="E171" s="97">
        <v>0</v>
      </c>
      <c r="F171" s="118">
        <f t="shared" si="6"/>
        <v>0</v>
      </c>
      <c r="G171" s="98">
        <f t="shared" si="7"/>
        <v>0</v>
      </c>
      <c r="H171" s="98">
        <f t="shared" si="8"/>
        <v>0</v>
      </c>
    </row>
    <row r="172" ht="18" customHeight="1" spans="1:8">
      <c r="A172" s="117" t="s">
        <v>1580</v>
      </c>
      <c r="B172" s="97">
        <v>60</v>
      </c>
      <c r="C172" s="97">
        <v>75</v>
      </c>
      <c r="D172" s="97">
        <v>51</v>
      </c>
      <c r="E172" s="97">
        <v>75</v>
      </c>
      <c r="F172" s="118">
        <f t="shared" si="6"/>
        <v>125</v>
      </c>
      <c r="G172" s="98">
        <f t="shared" si="7"/>
        <v>100</v>
      </c>
      <c r="H172" s="98">
        <f t="shared" si="8"/>
        <v>47.0588235294118</v>
      </c>
    </row>
    <row r="173" ht="18" customHeight="1" spans="1:8">
      <c r="A173" s="117" t="s">
        <v>1581</v>
      </c>
      <c r="B173" s="97">
        <v>590</v>
      </c>
      <c r="C173" s="97">
        <v>393</v>
      </c>
      <c r="D173" s="97">
        <v>570</v>
      </c>
      <c r="E173" s="97">
        <v>393</v>
      </c>
      <c r="F173" s="118">
        <f t="shared" si="6"/>
        <v>66.6101694915254</v>
      </c>
      <c r="G173" s="98">
        <f t="shared" si="7"/>
        <v>100</v>
      </c>
      <c r="H173" s="98">
        <f t="shared" si="8"/>
        <v>-31.0526315789474</v>
      </c>
    </row>
    <row r="174" ht="18" customHeight="1" spans="1:8">
      <c r="A174" s="117" t="s">
        <v>178</v>
      </c>
      <c r="B174" s="97">
        <v>7420</v>
      </c>
      <c r="C174" s="97">
        <v>7176</v>
      </c>
      <c r="D174" s="97">
        <v>3582</v>
      </c>
      <c r="E174" s="97">
        <v>7420</v>
      </c>
      <c r="F174" s="118">
        <f t="shared" si="6"/>
        <v>100</v>
      </c>
      <c r="G174" s="98">
        <f t="shared" si="7"/>
        <v>103.40022296544</v>
      </c>
      <c r="H174" s="98">
        <f t="shared" si="8"/>
        <v>107.1468453378</v>
      </c>
    </row>
    <row r="175" ht="18" customHeight="1" spans="1:8">
      <c r="A175" s="117" t="s">
        <v>1582</v>
      </c>
      <c r="B175" s="97">
        <v>7420</v>
      </c>
      <c r="C175" s="97">
        <v>7176</v>
      </c>
      <c r="D175" s="97">
        <v>3582</v>
      </c>
      <c r="E175" s="97">
        <v>7420</v>
      </c>
      <c r="F175" s="118">
        <f t="shared" si="6"/>
        <v>100</v>
      </c>
      <c r="G175" s="98">
        <f t="shared" si="7"/>
        <v>103.40022296544</v>
      </c>
      <c r="H175" s="98">
        <f t="shared" si="8"/>
        <v>107.1468453378</v>
      </c>
    </row>
    <row r="176" ht="18" customHeight="1" spans="1:8">
      <c r="A176" s="117" t="s">
        <v>1583</v>
      </c>
      <c r="B176" s="97"/>
      <c r="C176" s="97"/>
      <c r="D176" s="97">
        <v>0</v>
      </c>
      <c r="E176" s="97">
        <v>0</v>
      </c>
      <c r="F176" s="118">
        <f t="shared" si="6"/>
        <v>0</v>
      </c>
      <c r="G176" s="98">
        <f t="shared" si="7"/>
        <v>0</v>
      </c>
      <c r="H176" s="98">
        <f t="shared" si="8"/>
        <v>0</v>
      </c>
    </row>
    <row r="177" ht="18" customHeight="1" spans="1:8">
      <c r="A177" s="117" t="s">
        <v>1584</v>
      </c>
      <c r="B177" s="97"/>
      <c r="C177" s="97"/>
      <c r="D177" s="97">
        <v>0</v>
      </c>
      <c r="E177" s="97">
        <v>0</v>
      </c>
      <c r="F177" s="118">
        <f t="shared" si="6"/>
        <v>0</v>
      </c>
      <c r="G177" s="98">
        <f t="shared" si="7"/>
        <v>0</v>
      </c>
      <c r="H177" s="98">
        <f t="shared" si="8"/>
        <v>0</v>
      </c>
    </row>
    <row r="178" ht="18" customHeight="1" spans="1:8">
      <c r="A178" s="117" t="s">
        <v>1585</v>
      </c>
      <c r="B178" s="97"/>
      <c r="C178" s="97"/>
      <c r="D178" s="97">
        <v>0</v>
      </c>
      <c r="E178" s="97">
        <v>0</v>
      </c>
      <c r="F178" s="118">
        <f t="shared" si="6"/>
        <v>0</v>
      </c>
      <c r="G178" s="98">
        <f t="shared" si="7"/>
        <v>0</v>
      </c>
      <c r="H178" s="98">
        <f t="shared" si="8"/>
        <v>0</v>
      </c>
    </row>
    <row r="179" ht="18" customHeight="1" spans="1:8">
      <c r="A179" s="117" t="s">
        <v>1586</v>
      </c>
      <c r="B179" s="97">
        <v>7420</v>
      </c>
      <c r="C179" s="97">
        <v>4056</v>
      </c>
      <c r="D179" s="97">
        <v>3582</v>
      </c>
      <c r="E179" s="97">
        <v>6006</v>
      </c>
      <c r="F179" s="118">
        <f t="shared" si="6"/>
        <v>80.9433962264151</v>
      </c>
      <c r="G179" s="98">
        <f t="shared" si="7"/>
        <v>148.076923076923</v>
      </c>
      <c r="H179" s="98">
        <f t="shared" si="8"/>
        <v>67.6716917922948</v>
      </c>
    </row>
    <row r="180" ht="18" customHeight="1" spans="1:8">
      <c r="A180" s="117" t="s">
        <v>1587</v>
      </c>
      <c r="B180" s="97"/>
      <c r="C180" s="97"/>
      <c r="D180" s="97">
        <v>0</v>
      </c>
      <c r="E180" s="97">
        <v>0</v>
      </c>
      <c r="F180" s="118">
        <f t="shared" si="6"/>
        <v>0</v>
      </c>
      <c r="G180" s="98">
        <f t="shared" si="7"/>
        <v>0</v>
      </c>
      <c r="H180" s="98">
        <f t="shared" si="8"/>
        <v>0</v>
      </c>
    </row>
    <row r="181" ht="18" customHeight="1" spans="1:8">
      <c r="A181" s="117" t="s">
        <v>1588</v>
      </c>
      <c r="B181" s="97"/>
      <c r="C181" s="97"/>
      <c r="D181" s="97">
        <v>0</v>
      </c>
      <c r="E181" s="97">
        <v>0</v>
      </c>
      <c r="F181" s="118">
        <f t="shared" si="6"/>
        <v>0</v>
      </c>
      <c r="G181" s="98">
        <f t="shared" si="7"/>
        <v>0</v>
      </c>
      <c r="H181" s="98">
        <f t="shared" si="8"/>
        <v>0</v>
      </c>
    </row>
    <row r="182" ht="18" customHeight="1" spans="1:8">
      <c r="A182" s="117" t="s">
        <v>1589</v>
      </c>
      <c r="B182" s="97"/>
      <c r="C182" s="97"/>
      <c r="D182" s="97">
        <v>0</v>
      </c>
      <c r="E182" s="97">
        <v>0</v>
      </c>
      <c r="F182" s="118">
        <f t="shared" si="6"/>
        <v>0</v>
      </c>
      <c r="G182" s="98">
        <f t="shared" si="7"/>
        <v>0</v>
      </c>
      <c r="H182" s="98">
        <f t="shared" si="8"/>
        <v>0</v>
      </c>
    </row>
    <row r="183" ht="18" customHeight="1" spans="1:8">
      <c r="A183" s="117" t="s">
        <v>1590</v>
      </c>
      <c r="B183" s="97"/>
      <c r="C183" s="97"/>
      <c r="D183" s="97">
        <v>0</v>
      </c>
      <c r="E183" s="97">
        <v>0</v>
      </c>
      <c r="F183" s="118">
        <f t="shared" si="6"/>
        <v>0</v>
      </c>
      <c r="G183" s="98">
        <f t="shared" si="7"/>
        <v>0</v>
      </c>
      <c r="H183" s="98">
        <f t="shared" si="8"/>
        <v>0</v>
      </c>
    </row>
    <row r="184" ht="18" customHeight="1" spans="1:8">
      <c r="A184" s="117" t="s">
        <v>1591</v>
      </c>
      <c r="B184" s="97"/>
      <c r="C184" s="97"/>
      <c r="D184" s="97">
        <v>0</v>
      </c>
      <c r="E184" s="97">
        <v>0</v>
      </c>
      <c r="F184" s="118">
        <f t="shared" si="6"/>
        <v>0</v>
      </c>
      <c r="G184" s="98">
        <f t="shared" si="7"/>
        <v>0</v>
      </c>
      <c r="H184" s="98">
        <f t="shared" si="8"/>
        <v>0</v>
      </c>
    </row>
    <row r="185" ht="18" customHeight="1" spans="1:8">
      <c r="A185" s="117" t="s">
        <v>1592</v>
      </c>
      <c r="B185" s="97"/>
      <c r="C185" s="97"/>
      <c r="D185" s="97">
        <v>0</v>
      </c>
      <c r="E185" s="97">
        <v>0</v>
      </c>
      <c r="F185" s="118">
        <f t="shared" si="6"/>
        <v>0</v>
      </c>
      <c r="G185" s="98">
        <f t="shared" si="7"/>
        <v>0</v>
      </c>
      <c r="H185" s="98">
        <f t="shared" si="8"/>
        <v>0</v>
      </c>
    </row>
    <row r="186" ht="18" customHeight="1" spans="1:8">
      <c r="A186" s="117" t="s">
        <v>1593</v>
      </c>
      <c r="B186" s="97"/>
      <c r="C186" s="97"/>
      <c r="D186" s="97">
        <v>0</v>
      </c>
      <c r="E186" s="97">
        <v>0</v>
      </c>
      <c r="F186" s="118">
        <f t="shared" si="6"/>
        <v>0</v>
      </c>
      <c r="G186" s="98">
        <f t="shared" si="7"/>
        <v>0</v>
      </c>
      <c r="H186" s="98">
        <f t="shared" si="8"/>
        <v>0</v>
      </c>
    </row>
    <row r="187" ht="18" customHeight="1" spans="1:8">
      <c r="A187" s="117" t="s">
        <v>1594</v>
      </c>
      <c r="B187" s="97"/>
      <c r="C187" s="97"/>
      <c r="D187" s="97">
        <v>0</v>
      </c>
      <c r="E187" s="97">
        <v>0</v>
      </c>
      <c r="F187" s="118">
        <f t="shared" si="6"/>
        <v>0</v>
      </c>
      <c r="G187" s="98">
        <f t="shared" si="7"/>
        <v>0</v>
      </c>
      <c r="H187" s="98">
        <f t="shared" si="8"/>
        <v>0</v>
      </c>
    </row>
    <row r="188" ht="18" customHeight="1" spans="1:8">
      <c r="A188" s="117" t="s">
        <v>1595</v>
      </c>
      <c r="B188" s="97"/>
      <c r="C188" s="97">
        <v>1170</v>
      </c>
      <c r="D188" s="97">
        <v>0</v>
      </c>
      <c r="E188" s="97">
        <v>1170</v>
      </c>
      <c r="F188" s="118">
        <f t="shared" si="6"/>
        <v>0</v>
      </c>
      <c r="G188" s="98">
        <f t="shared" si="7"/>
        <v>100</v>
      </c>
      <c r="H188" s="98">
        <f t="shared" si="8"/>
        <v>0</v>
      </c>
    </row>
    <row r="189" ht="18" customHeight="1" spans="1:8">
      <c r="A189" s="117" t="s">
        <v>1596</v>
      </c>
      <c r="B189" s="97"/>
      <c r="C189" s="97"/>
      <c r="D189" s="97">
        <v>0</v>
      </c>
      <c r="E189" s="97">
        <v>0</v>
      </c>
      <c r="F189" s="118">
        <f t="shared" si="6"/>
        <v>0</v>
      </c>
      <c r="G189" s="98">
        <f t="shared" si="7"/>
        <v>0</v>
      </c>
      <c r="H189" s="98">
        <f t="shared" si="8"/>
        <v>0</v>
      </c>
    </row>
    <row r="190" ht="18" customHeight="1" spans="1:8">
      <c r="A190" s="117" t="s">
        <v>1597</v>
      </c>
      <c r="B190" s="97"/>
      <c r="C190" s="97">
        <v>1950</v>
      </c>
      <c r="D190" s="97">
        <v>0</v>
      </c>
      <c r="E190" s="97">
        <v>0</v>
      </c>
      <c r="F190" s="118">
        <f t="shared" si="6"/>
        <v>0</v>
      </c>
      <c r="G190" s="98">
        <f t="shared" si="7"/>
        <v>0</v>
      </c>
      <c r="H190" s="98">
        <f t="shared" si="8"/>
        <v>0</v>
      </c>
    </row>
    <row r="191" ht="18" customHeight="1" spans="1:8">
      <c r="A191" s="117" t="s">
        <v>1598</v>
      </c>
      <c r="B191" s="97"/>
      <c r="C191" s="97"/>
      <c r="D191" s="97">
        <v>0</v>
      </c>
      <c r="E191" s="97">
        <v>244</v>
      </c>
      <c r="F191" s="118">
        <f t="shared" si="6"/>
        <v>0</v>
      </c>
      <c r="G191" s="98">
        <f t="shared" si="7"/>
        <v>0</v>
      </c>
      <c r="H191" s="98">
        <f t="shared" si="8"/>
        <v>0</v>
      </c>
    </row>
    <row r="192" ht="18" customHeight="1" spans="1:8">
      <c r="A192" s="117" t="s">
        <v>1599</v>
      </c>
      <c r="B192" s="97"/>
      <c r="C192" s="97"/>
      <c r="D192" s="97">
        <v>0</v>
      </c>
      <c r="E192" s="97">
        <v>0</v>
      </c>
      <c r="F192" s="118">
        <f t="shared" si="6"/>
        <v>0</v>
      </c>
      <c r="G192" s="98">
        <f t="shared" si="7"/>
        <v>0</v>
      </c>
      <c r="H192" s="98">
        <f t="shared" si="8"/>
        <v>0</v>
      </c>
    </row>
    <row r="193" ht="18" customHeight="1" spans="1:8">
      <c r="A193" s="117" t="s">
        <v>179</v>
      </c>
      <c r="B193" s="97">
        <v>200</v>
      </c>
      <c r="C193" s="97">
        <v>40</v>
      </c>
      <c r="D193" s="97">
        <v>98</v>
      </c>
      <c r="E193" s="97">
        <v>303</v>
      </c>
      <c r="F193" s="118">
        <f t="shared" si="6"/>
        <v>151.5</v>
      </c>
      <c r="G193" s="98">
        <f t="shared" si="7"/>
        <v>757.5</v>
      </c>
      <c r="H193" s="98">
        <f t="shared" si="8"/>
        <v>209.183673469388</v>
      </c>
    </row>
    <row r="194" ht="18" customHeight="1" spans="1:8">
      <c r="A194" s="117" t="s">
        <v>1600</v>
      </c>
      <c r="B194" s="97">
        <v>200</v>
      </c>
      <c r="C194" s="97">
        <v>40</v>
      </c>
      <c r="D194" s="97">
        <v>98</v>
      </c>
      <c r="E194" s="97">
        <v>303</v>
      </c>
      <c r="F194" s="118">
        <f t="shared" si="6"/>
        <v>151.5</v>
      </c>
      <c r="G194" s="98">
        <f t="shared" si="7"/>
        <v>757.5</v>
      </c>
      <c r="H194" s="98">
        <f t="shared" si="8"/>
        <v>209.183673469388</v>
      </c>
    </row>
    <row r="195" ht="18" customHeight="1" spans="1:8">
      <c r="A195" s="117" t="s">
        <v>1601</v>
      </c>
      <c r="B195" s="97"/>
      <c r="C195" s="97"/>
      <c r="D195" s="97">
        <v>0</v>
      </c>
      <c r="E195" s="97">
        <v>0</v>
      </c>
      <c r="F195" s="118">
        <f t="shared" si="6"/>
        <v>0</v>
      </c>
      <c r="G195" s="98">
        <f t="shared" si="7"/>
        <v>0</v>
      </c>
      <c r="H195" s="98">
        <f t="shared" si="8"/>
        <v>0</v>
      </c>
    </row>
    <row r="196" ht="18" customHeight="1" spans="1:8">
      <c r="A196" s="117" t="s">
        <v>1602</v>
      </c>
      <c r="B196" s="97"/>
      <c r="C196" s="97"/>
      <c r="D196" s="97">
        <v>0</v>
      </c>
      <c r="E196" s="97">
        <v>0</v>
      </c>
      <c r="F196" s="118">
        <f t="shared" si="6"/>
        <v>0</v>
      </c>
      <c r="G196" s="98">
        <f t="shared" si="7"/>
        <v>0</v>
      </c>
      <c r="H196" s="98">
        <f t="shared" si="8"/>
        <v>0</v>
      </c>
    </row>
    <row r="197" ht="18" customHeight="1" spans="1:8">
      <c r="A197" s="117" t="s">
        <v>1603</v>
      </c>
      <c r="B197" s="97"/>
      <c r="C197" s="97"/>
      <c r="D197" s="97">
        <v>0</v>
      </c>
      <c r="E197" s="97">
        <v>0</v>
      </c>
      <c r="F197" s="118">
        <f t="shared" ref="F197:F211" si="9">IF(B197&lt;&gt;0,(E197/B197)*100,0)</f>
        <v>0</v>
      </c>
      <c r="G197" s="98">
        <f t="shared" ref="G197:G211" si="10">IF(C197&lt;&gt;0,(E197/C197)*100,0)</f>
        <v>0</v>
      </c>
      <c r="H197" s="98">
        <f t="shared" ref="H197:H225" si="11">IF(D197&lt;&gt;0,(E197/D197-1)*100,0)</f>
        <v>0</v>
      </c>
    </row>
    <row r="198" ht="18" customHeight="1" spans="1:8">
      <c r="A198" s="117" t="s">
        <v>1604</v>
      </c>
      <c r="B198" s="97">
        <v>40</v>
      </c>
      <c r="C198" s="97">
        <v>40</v>
      </c>
      <c r="D198" s="97">
        <v>68</v>
      </c>
      <c r="E198" s="97">
        <v>196</v>
      </c>
      <c r="F198" s="118">
        <f t="shared" si="9"/>
        <v>490</v>
      </c>
      <c r="G198" s="98">
        <f t="shared" si="10"/>
        <v>490</v>
      </c>
      <c r="H198" s="98">
        <f t="shared" si="11"/>
        <v>188.235294117647</v>
      </c>
    </row>
    <row r="199" ht="18" customHeight="1" spans="1:8">
      <c r="A199" s="117" t="s">
        <v>1605</v>
      </c>
      <c r="B199" s="97"/>
      <c r="C199" s="97"/>
      <c r="D199" s="97">
        <v>0</v>
      </c>
      <c r="E199" s="97">
        <v>0</v>
      </c>
      <c r="F199" s="118">
        <f t="shared" si="9"/>
        <v>0</v>
      </c>
      <c r="G199" s="98">
        <f t="shared" si="10"/>
        <v>0</v>
      </c>
      <c r="H199" s="98">
        <f t="shared" si="11"/>
        <v>0</v>
      </c>
    </row>
    <row r="200" ht="18" customHeight="1" spans="1:8">
      <c r="A200" s="117" t="s">
        <v>1606</v>
      </c>
      <c r="B200" s="97"/>
      <c r="C200" s="97"/>
      <c r="D200" s="97">
        <v>0</v>
      </c>
      <c r="E200" s="97">
        <v>0</v>
      </c>
      <c r="F200" s="118">
        <f t="shared" si="9"/>
        <v>0</v>
      </c>
      <c r="G200" s="98">
        <f t="shared" si="10"/>
        <v>0</v>
      </c>
      <c r="H200" s="98">
        <f t="shared" si="11"/>
        <v>0</v>
      </c>
    </row>
    <row r="201" ht="18" customHeight="1" spans="1:8">
      <c r="A201" s="117" t="s">
        <v>1607</v>
      </c>
      <c r="B201" s="97"/>
      <c r="C201" s="97"/>
      <c r="D201" s="97">
        <v>0</v>
      </c>
      <c r="E201" s="97">
        <v>0</v>
      </c>
      <c r="F201" s="118">
        <f t="shared" si="9"/>
        <v>0</v>
      </c>
      <c r="G201" s="98">
        <f t="shared" si="10"/>
        <v>0</v>
      </c>
      <c r="H201" s="98">
        <f t="shared" si="11"/>
        <v>0</v>
      </c>
    </row>
    <row r="202" ht="18" customHeight="1" spans="1:8">
      <c r="A202" s="117" t="s">
        <v>1608</v>
      </c>
      <c r="B202" s="97"/>
      <c r="C202" s="97"/>
      <c r="D202" s="97">
        <v>0</v>
      </c>
      <c r="E202" s="97">
        <v>0</v>
      </c>
      <c r="F202" s="118">
        <f t="shared" si="9"/>
        <v>0</v>
      </c>
      <c r="G202" s="98">
        <f t="shared" si="10"/>
        <v>0</v>
      </c>
      <c r="H202" s="98">
        <f t="shared" si="11"/>
        <v>0</v>
      </c>
    </row>
    <row r="203" ht="18" customHeight="1" spans="1:8">
      <c r="A203" s="117" t="s">
        <v>1609</v>
      </c>
      <c r="B203" s="97"/>
      <c r="C203" s="97"/>
      <c r="D203" s="97">
        <v>0</v>
      </c>
      <c r="E203" s="97">
        <v>0</v>
      </c>
      <c r="F203" s="118">
        <f t="shared" si="9"/>
        <v>0</v>
      </c>
      <c r="G203" s="98">
        <f t="shared" si="10"/>
        <v>0</v>
      </c>
      <c r="H203" s="98">
        <f t="shared" si="11"/>
        <v>0</v>
      </c>
    </row>
    <row r="204" ht="18" customHeight="1" spans="1:8">
      <c r="A204" s="117" t="s">
        <v>1610</v>
      </c>
      <c r="B204" s="97"/>
      <c r="C204" s="97"/>
      <c r="D204" s="97">
        <v>0</v>
      </c>
      <c r="E204" s="97">
        <v>0</v>
      </c>
      <c r="F204" s="118">
        <f t="shared" si="9"/>
        <v>0</v>
      </c>
      <c r="G204" s="98">
        <f t="shared" si="10"/>
        <v>0</v>
      </c>
      <c r="H204" s="98">
        <f t="shared" si="11"/>
        <v>0</v>
      </c>
    </row>
    <row r="205" ht="18" customHeight="1" spans="1:8">
      <c r="A205" s="117" t="s">
        <v>1611</v>
      </c>
      <c r="B205" s="97"/>
      <c r="C205" s="97"/>
      <c r="D205" s="97">
        <v>0</v>
      </c>
      <c r="E205" s="97">
        <v>0</v>
      </c>
      <c r="F205" s="118">
        <f t="shared" si="9"/>
        <v>0</v>
      </c>
      <c r="G205" s="98">
        <f t="shared" si="10"/>
        <v>0</v>
      </c>
      <c r="H205" s="98">
        <f t="shared" si="11"/>
        <v>0</v>
      </c>
    </row>
    <row r="206" ht="18" customHeight="1" spans="1:8">
      <c r="A206" s="117" t="s">
        <v>1612</v>
      </c>
      <c r="B206" s="97"/>
      <c r="C206" s="97"/>
      <c r="D206" s="97">
        <v>0</v>
      </c>
      <c r="E206" s="97">
        <v>0</v>
      </c>
      <c r="F206" s="118">
        <f t="shared" si="9"/>
        <v>0</v>
      </c>
      <c r="G206" s="98">
        <f t="shared" si="10"/>
        <v>0</v>
      </c>
      <c r="H206" s="98">
        <f t="shared" si="11"/>
        <v>0</v>
      </c>
    </row>
    <row r="207" ht="18" customHeight="1" spans="1:8">
      <c r="A207" s="117" t="s">
        <v>1613</v>
      </c>
      <c r="B207" s="97">
        <v>60</v>
      </c>
      <c r="C207" s="97"/>
      <c r="D207" s="97">
        <v>30</v>
      </c>
      <c r="E207" s="97">
        <v>107</v>
      </c>
      <c r="F207" s="118">
        <f t="shared" si="9"/>
        <v>178.333333333333</v>
      </c>
      <c r="G207" s="98">
        <f t="shared" si="10"/>
        <v>0</v>
      </c>
      <c r="H207" s="98">
        <f t="shared" si="11"/>
        <v>256.666666666667</v>
      </c>
    </row>
    <row r="208" ht="18" customHeight="1" spans="1:8">
      <c r="A208" s="117" t="s">
        <v>1614</v>
      </c>
      <c r="B208" s="97"/>
      <c r="C208" s="97"/>
      <c r="D208" s="97">
        <v>0</v>
      </c>
      <c r="E208" s="97">
        <v>0</v>
      </c>
      <c r="F208" s="118">
        <f t="shared" si="9"/>
        <v>0</v>
      </c>
      <c r="G208" s="98">
        <f t="shared" si="10"/>
        <v>0</v>
      </c>
      <c r="H208" s="98">
        <f t="shared" si="11"/>
        <v>0</v>
      </c>
    </row>
    <row r="209" ht="18" customHeight="1" spans="1:8">
      <c r="A209" s="117" t="s">
        <v>1615</v>
      </c>
      <c r="B209" s="97">
        <v>100</v>
      </c>
      <c r="C209" s="97"/>
      <c r="D209" s="97">
        <v>0</v>
      </c>
      <c r="E209" s="97">
        <v>0</v>
      </c>
      <c r="F209" s="118">
        <f t="shared" si="9"/>
        <v>0</v>
      </c>
      <c r="G209" s="98">
        <f t="shared" si="10"/>
        <v>0</v>
      </c>
      <c r="H209" s="98">
        <f t="shared" si="11"/>
        <v>0</v>
      </c>
    </row>
    <row r="210" ht="18" customHeight="1" spans="1:8">
      <c r="A210" s="117" t="s">
        <v>1616</v>
      </c>
      <c r="B210" s="97"/>
      <c r="C210" s="97"/>
      <c r="D210" s="97">
        <v>0</v>
      </c>
      <c r="E210" s="97">
        <v>0</v>
      </c>
      <c r="F210" s="118">
        <f t="shared" si="9"/>
        <v>0</v>
      </c>
      <c r="G210" s="98">
        <f t="shared" si="10"/>
        <v>0</v>
      </c>
      <c r="H210" s="98">
        <f t="shared" si="11"/>
        <v>0</v>
      </c>
    </row>
    <row r="211" ht="18" customHeight="1" spans="1:8">
      <c r="A211" s="117" t="s">
        <v>1617</v>
      </c>
      <c r="B211" s="97"/>
      <c r="C211" s="97"/>
      <c r="D211" s="97">
        <v>0</v>
      </c>
      <c r="E211" s="97">
        <v>0</v>
      </c>
      <c r="F211" s="118">
        <f t="shared" si="9"/>
        <v>0</v>
      </c>
      <c r="G211" s="98">
        <f t="shared" si="10"/>
        <v>0</v>
      </c>
      <c r="H211" s="98">
        <f t="shared" si="11"/>
        <v>0</v>
      </c>
    </row>
    <row r="212" ht="18" customHeight="1" spans="1:8">
      <c r="A212" s="117"/>
      <c r="B212" s="97"/>
      <c r="C212" s="97"/>
      <c r="D212" s="97"/>
      <c r="E212" s="97"/>
      <c r="F212" s="118"/>
      <c r="G212" s="98"/>
      <c r="H212" s="98">
        <f t="shared" si="11"/>
        <v>0</v>
      </c>
    </row>
    <row r="213" s="93" customFormat="1" ht="18" customHeight="1" spans="1:8">
      <c r="A213" s="119" t="s">
        <v>1618</v>
      </c>
      <c r="B213" s="120">
        <v>160640</v>
      </c>
      <c r="C213" s="120">
        <f>SUM(C5,C20,C38,C84,C148,C174,C193)</f>
        <v>113124</v>
      </c>
      <c r="D213" s="120">
        <v>185491</v>
      </c>
      <c r="E213" s="120">
        <v>111248</v>
      </c>
      <c r="F213" s="121">
        <f t="shared" ref="F213:F225" si="12">IF(B213&lt;&gt;0,(E213/B213)*100,0)</f>
        <v>69.2529880478088</v>
      </c>
      <c r="G213" s="101">
        <f t="shared" ref="G213:G225" si="13">IF(C213&lt;&gt;0,(E213/C213)*100,0)</f>
        <v>98.3416427990524</v>
      </c>
      <c r="H213" s="101">
        <f t="shared" si="11"/>
        <v>-40.0251225126826</v>
      </c>
    </row>
    <row r="214" ht="18" customHeight="1" spans="1:8">
      <c r="A214" s="122"/>
      <c r="B214" s="123"/>
      <c r="C214" s="123"/>
      <c r="D214" s="123"/>
      <c r="E214" s="123"/>
      <c r="F214" s="124">
        <f t="shared" si="12"/>
        <v>0</v>
      </c>
      <c r="G214" s="124">
        <f t="shared" si="13"/>
        <v>0</v>
      </c>
      <c r="H214" s="98">
        <f t="shared" si="11"/>
        <v>0</v>
      </c>
    </row>
    <row r="215" ht="18" customHeight="1" spans="1:8">
      <c r="A215" s="117" t="s">
        <v>1619</v>
      </c>
      <c r="B215" s="97"/>
      <c r="C215" s="97"/>
      <c r="D215" s="97">
        <v>0</v>
      </c>
      <c r="E215" s="97">
        <v>0</v>
      </c>
      <c r="F215" s="98">
        <f t="shared" si="12"/>
        <v>0</v>
      </c>
      <c r="G215" s="98">
        <f t="shared" si="13"/>
        <v>0</v>
      </c>
      <c r="H215" s="98">
        <f t="shared" si="11"/>
        <v>0</v>
      </c>
    </row>
    <row r="216" ht="18" customHeight="1" spans="1:8">
      <c r="A216" s="125" t="s">
        <v>1620</v>
      </c>
      <c r="B216" s="126">
        <v>1574</v>
      </c>
      <c r="C216" s="126">
        <v>11616</v>
      </c>
      <c r="D216" s="126">
        <v>11534</v>
      </c>
      <c r="E216" s="126">
        <v>9740</v>
      </c>
      <c r="F216" s="127">
        <f t="shared" si="12"/>
        <v>618.805590851334</v>
      </c>
      <c r="G216" s="127">
        <f t="shared" si="13"/>
        <v>83.8498622589532</v>
      </c>
      <c r="H216" s="98">
        <f t="shared" si="11"/>
        <v>-15.5540142188313</v>
      </c>
    </row>
    <row r="217" ht="18" customHeight="1" spans="1:8">
      <c r="A217" s="117" t="s">
        <v>1621</v>
      </c>
      <c r="B217" s="97">
        <v>44988</v>
      </c>
      <c r="C217" s="97">
        <v>74995</v>
      </c>
      <c r="D217" s="97">
        <v>60117</v>
      </c>
      <c r="E217" s="97">
        <v>61200</v>
      </c>
      <c r="F217" s="98">
        <f t="shared" si="12"/>
        <v>136.036276340357</v>
      </c>
      <c r="G217" s="98">
        <f t="shared" si="13"/>
        <v>81.6054403626909</v>
      </c>
      <c r="H217" s="98">
        <f t="shared" si="11"/>
        <v>1.80148710015471</v>
      </c>
    </row>
    <row r="218" ht="18" customHeight="1" spans="1:8">
      <c r="A218" s="117" t="s">
        <v>186</v>
      </c>
      <c r="B218" s="97">
        <v>18480</v>
      </c>
      <c r="C218" s="97">
        <v>187480</v>
      </c>
      <c r="D218" s="97">
        <v>17340</v>
      </c>
      <c r="E218" s="97">
        <v>187480</v>
      </c>
      <c r="F218" s="98">
        <f t="shared" si="12"/>
        <v>1014.50216450216</v>
      </c>
      <c r="G218" s="98">
        <f t="shared" si="13"/>
        <v>100</v>
      </c>
      <c r="H218" s="98">
        <f t="shared" si="11"/>
        <v>981.199538638985</v>
      </c>
    </row>
    <row r="219" ht="18" customHeight="1" spans="1:8">
      <c r="A219" s="117" t="s">
        <v>187</v>
      </c>
      <c r="B219" s="97"/>
      <c r="C219" s="97"/>
      <c r="D219" s="97">
        <v>0</v>
      </c>
      <c r="E219" s="97">
        <v>0</v>
      </c>
      <c r="F219" s="98">
        <f t="shared" si="12"/>
        <v>0</v>
      </c>
      <c r="G219" s="98">
        <f t="shared" si="13"/>
        <v>0</v>
      </c>
      <c r="H219" s="98">
        <f t="shared" si="11"/>
        <v>0</v>
      </c>
    </row>
    <row r="220" ht="18" customHeight="1" spans="1:8">
      <c r="A220" s="117" t="s">
        <v>1622</v>
      </c>
      <c r="B220" s="97"/>
      <c r="C220" s="97"/>
      <c r="D220" s="97">
        <v>0</v>
      </c>
      <c r="E220" s="97">
        <v>0</v>
      </c>
      <c r="F220" s="98">
        <f t="shared" si="12"/>
        <v>0</v>
      </c>
      <c r="G220" s="98">
        <f t="shared" si="13"/>
        <v>0</v>
      </c>
      <c r="H220" s="98">
        <f t="shared" si="11"/>
        <v>0</v>
      </c>
    </row>
    <row r="221" ht="18" customHeight="1" spans="1:8">
      <c r="A221" s="117" t="s">
        <v>1623</v>
      </c>
      <c r="B221" s="97"/>
      <c r="C221" s="97"/>
      <c r="D221" s="97">
        <v>0</v>
      </c>
      <c r="E221" s="97">
        <v>0</v>
      </c>
      <c r="F221" s="98">
        <f t="shared" si="12"/>
        <v>0</v>
      </c>
      <c r="G221" s="98">
        <f t="shared" si="13"/>
        <v>0</v>
      </c>
      <c r="H221" s="98">
        <f t="shared" si="11"/>
        <v>0</v>
      </c>
    </row>
    <row r="222" ht="18" customHeight="1" spans="1:8">
      <c r="A222" s="117" t="s">
        <v>1624</v>
      </c>
      <c r="B222" s="97"/>
      <c r="C222" s="97"/>
      <c r="D222" s="97">
        <v>0</v>
      </c>
      <c r="E222" s="97">
        <v>0</v>
      </c>
      <c r="F222" s="98">
        <f t="shared" si="12"/>
        <v>0</v>
      </c>
      <c r="G222" s="98">
        <f t="shared" si="13"/>
        <v>0</v>
      </c>
      <c r="H222" s="98">
        <f t="shared" si="11"/>
        <v>0</v>
      </c>
    </row>
    <row r="223" ht="18" customHeight="1" spans="1:8">
      <c r="A223" s="117" t="s">
        <v>1625</v>
      </c>
      <c r="B223" s="97"/>
      <c r="C223" s="97">
        <v>1115</v>
      </c>
      <c r="D223" s="97">
        <v>3375</v>
      </c>
      <c r="E223" s="97">
        <v>3658</v>
      </c>
      <c r="F223" s="98">
        <f t="shared" si="12"/>
        <v>0</v>
      </c>
      <c r="G223" s="98">
        <f t="shared" si="13"/>
        <v>328.071748878924</v>
      </c>
      <c r="H223" s="98">
        <f t="shared" si="11"/>
        <v>8.38518518518518</v>
      </c>
    </row>
    <row r="224" ht="18" customHeight="1" spans="1:8">
      <c r="A224" s="117"/>
      <c r="B224" s="97"/>
      <c r="C224" s="97"/>
      <c r="D224" s="97"/>
      <c r="E224" s="97"/>
      <c r="F224" s="98">
        <f t="shared" si="12"/>
        <v>0</v>
      </c>
      <c r="G224" s="98">
        <f t="shared" si="13"/>
        <v>0</v>
      </c>
      <c r="H224" s="98">
        <f t="shared" si="11"/>
        <v>0</v>
      </c>
    </row>
    <row r="225" s="93" customFormat="1" ht="18" customHeight="1" spans="1:8">
      <c r="A225" s="115" t="s">
        <v>1626</v>
      </c>
      <c r="B225" s="100">
        <f>SUM(B213:B224)</f>
        <v>225682</v>
      </c>
      <c r="C225" s="100">
        <f>SUM(C213:C224)</f>
        <v>388330</v>
      </c>
      <c r="D225" s="100">
        <v>277857</v>
      </c>
      <c r="E225" s="100">
        <v>373326</v>
      </c>
      <c r="F225" s="101">
        <f t="shared" si="12"/>
        <v>165.421256458202</v>
      </c>
      <c r="G225" s="101">
        <f t="shared" si="13"/>
        <v>96.1362758478614</v>
      </c>
      <c r="H225" s="101">
        <f t="shared" si="11"/>
        <v>34.3590408015634</v>
      </c>
    </row>
  </sheetData>
  <mergeCells count="1">
    <mergeCell ref="A2:H2"/>
  </mergeCells>
  <pageMargins left="0.699305555555556" right="0.699305555555556" top="0.75" bottom="0.75" header="0.3" footer="0.3"/>
  <pageSetup paperSize="9" scale="96" fitToHeight="0"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5"/>
  </sheetPr>
  <dimension ref="A1:H73"/>
  <sheetViews>
    <sheetView showZeros="0" workbookViewId="0">
      <pane ySplit="4" topLeftCell="A5" activePane="bottomLeft" state="frozen"/>
      <selection/>
      <selection pane="bottomLeft" activeCell="J25" sqref="J25"/>
    </sheetView>
  </sheetViews>
  <sheetFormatPr defaultColWidth="9" defaultRowHeight="14.4" outlineLevelCol="7"/>
  <cols>
    <col min="1" max="1" width="48.3796296296296" style="92" customWidth="1"/>
    <col min="2" max="5" width="11.5" style="92" customWidth="1"/>
    <col min="6" max="8" width="10.5" style="92" customWidth="1"/>
    <col min="9" max="16384" width="9" style="92"/>
  </cols>
  <sheetData>
    <row r="1" spans="1:1">
      <c r="A1" s="92" t="s">
        <v>1438</v>
      </c>
    </row>
    <row r="2" ht="24" spans="1:8">
      <c r="A2" s="17" t="s">
        <v>1627</v>
      </c>
      <c r="B2" s="17"/>
      <c r="C2" s="17"/>
      <c r="D2" s="17"/>
      <c r="E2" s="17"/>
      <c r="F2" s="17"/>
      <c r="G2" s="17"/>
      <c r="H2" s="17"/>
    </row>
    <row r="3" spans="1:8">
      <c r="A3" s="106"/>
      <c r="B3" s="106"/>
      <c r="C3" s="106"/>
      <c r="D3" s="106"/>
      <c r="E3" s="81"/>
      <c r="F3" s="81"/>
      <c r="G3" s="81"/>
      <c r="H3" s="106" t="s">
        <v>200</v>
      </c>
    </row>
    <row r="4" ht="43.2" spans="1:8">
      <c r="A4" s="95" t="s">
        <v>27</v>
      </c>
      <c r="B4" s="95" t="s">
        <v>28</v>
      </c>
      <c r="C4" s="95" t="s">
        <v>29</v>
      </c>
      <c r="D4" s="95" t="s">
        <v>30</v>
      </c>
      <c r="E4" s="95" t="s">
        <v>31</v>
      </c>
      <c r="F4" s="82" t="s">
        <v>32</v>
      </c>
      <c r="G4" s="82" t="s">
        <v>33</v>
      </c>
      <c r="H4" s="82" t="s">
        <v>34</v>
      </c>
    </row>
    <row r="5" ht="18" customHeight="1" spans="1:8">
      <c r="A5" s="128" t="s">
        <v>1374</v>
      </c>
      <c r="B5" s="97">
        <v>92987</v>
      </c>
      <c r="C5" s="97">
        <v>98865</v>
      </c>
      <c r="D5" s="97">
        <v>168933</v>
      </c>
      <c r="E5" s="97">
        <v>82074</v>
      </c>
      <c r="F5" s="98">
        <f t="shared" ref="F5:F61" si="0">IF(B5&lt;&gt;0,(E5/B5)*100,0)</f>
        <v>88.2639508748535</v>
      </c>
      <c r="G5" s="98">
        <f t="shared" ref="G5:G61" si="1">IF(C5&lt;&gt;0,(E5/C5)*100,0)</f>
        <v>83.0162342588378</v>
      </c>
      <c r="H5" s="98">
        <f t="shared" ref="H5:H68" si="2">IF(D5&lt;&gt;0,(E5/D5-1)*100,0)</f>
        <v>-51.4162419420717</v>
      </c>
    </row>
    <row r="6" ht="18" customHeight="1" spans="1:8">
      <c r="A6" s="128" t="s">
        <v>1375</v>
      </c>
      <c r="B6" s="97">
        <v>0</v>
      </c>
      <c r="C6" s="97">
        <v>0</v>
      </c>
      <c r="D6" s="97">
        <v>0</v>
      </c>
      <c r="E6" s="97">
        <v>0</v>
      </c>
      <c r="F6" s="98">
        <f t="shared" si="0"/>
        <v>0</v>
      </c>
      <c r="G6" s="98">
        <f t="shared" si="1"/>
        <v>0</v>
      </c>
      <c r="H6" s="98">
        <f t="shared" si="2"/>
        <v>0</v>
      </c>
    </row>
    <row r="7" ht="18" customHeight="1" spans="1:8">
      <c r="A7" s="128" t="s">
        <v>1376</v>
      </c>
      <c r="B7" s="97"/>
      <c r="C7" s="97"/>
      <c r="D7" s="97">
        <v>0</v>
      </c>
      <c r="E7" s="97">
        <v>0</v>
      </c>
      <c r="F7" s="98">
        <f t="shared" si="0"/>
        <v>0</v>
      </c>
      <c r="G7" s="98">
        <f t="shared" si="1"/>
        <v>0</v>
      </c>
      <c r="H7" s="98">
        <f t="shared" si="2"/>
        <v>0</v>
      </c>
    </row>
    <row r="8" ht="18" customHeight="1" spans="1:8">
      <c r="A8" s="128" t="s">
        <v>1377</v>
      </c>
      <c r="B8" s="97">
        <v>0</v>
      </c>
      <c r="C8" s="97">
        <v>0</v>
      </c>
      <c r="D8" s="97">
        <v>0</v>
      </c>
      <c r="E8" s="97">
        <v>0</v>
      </c>
      <c r="F8" s="98">
        <f t="shared" si="0"/>
        <v>0</v>
      </c>
      <c r="G8" s="98">
        <f t="shared" si="1"/>
        <v>0</v>
      </c>
      <c r="H8" s="98">
        <f t="shared" si="2"/>
        <v>0</v>
      </c>
    </row>
    <row r="9" ht="18" customHeight="1" spans="1:8">
      <c r="A9" s="128" t="s">
        <v>1378</v>
      </c>
      <c r="B9" s="97">
        <v>0</v>
      </c>
      <c r="C9" s="97">
        <v>0</v>
      </c>
      <c r="D9" s="97">
        <v>0</v>
      </c>
      <c r="E9" s="97">
        <v>0</v>
      </c>
      <c r="F9" s="98">
        <f t="shared" si="0"/>
        <v>0</v>
      </c>
      <c r="G9" s="98">
        <f t="shared" si="1"/>
        <v>0</v>
      </c>
      <c r="H9" s="98">
        <f t="shared" si="2"/>
        <v>0</v>
      </c>
    </row>
    <row r="10" ht="18" customHeight="1" spans="1:8">
      <c r="A10" s="128" t="s">
        <v>1379</v>
      </c>
      <c r="B10" s="97">
        <v>0</v>
      </c>
      <c r="C10" s="97">
        <v>0</v>
      </c>
      <c r="D10" s="97">
        <v>0</v>
      </c>
      <c r="E10" s="97">
        <v>0</v>
      </c>
      <c r="F10" s="98">
        <f t="shared" si="0"/>
        <v>0</v>
      </c>
      <c r="G10" s="98">
        <f t="shared" si="1"/>
        <v>0</v>
      </c>
      <c r="H10" s="98">
        <f t="shared" si="2"/>
        <v>0</v>
      </c>
    </row>
    <row r="11" ht="18" customHeight="1" spans="1:8">
      <c r="A11" s="128" t="s">
        <v>1380</v>
      </c>
      <c r="B11" s="97">
        <v>0</v>
      </c>
      <c r="C11" s="97">
        <v>0</v>
      </c>
      <c r="D11" s="97">
        <v>0</v>
      </c>
      <c r="E11" s="97">
        <v>0</v>
      </c>
      <c r="F11" s="98">
        <f t="shared" si="0"/>
        <v>0</v>
      </c>
      <c r="G11" s="98">
        <f t="shared" si="1"/>
        <v>0</v>
      </c>
      <c r="H11" s="98">
        <f t="shared" si="2"/>
        <v>0</v>
      </c>
    </row>
    <row r="12" ht="18" customHeight="1" spans="1:8">
      <c r="A12" s="128" t="s">
        <v>1381</v>
      </c>
      <c r="B12" s="97">
        <v>280</v>
      </c>
      <c r="C12" s="97">
        <v>35</v>
      </c>
      <c r="D12" s="97">
        <v>280</v>
      </c>
      <c r="E12" s="97">
        <v>36</v>
      </c>
      <c r="F12" s="98">
        <f t="shared" si="0"/>
        <v>12.8571428571429</v>
      </c>
      <c r="G12" s="98">
        <f t="shared" si="1"/>
        <v>102.857142857143</v>
      </c>
      <c r="H12" s="98">
        <f t="shared" si="2"/>
        <v>-87.1428571428571</v>
      </c>
    </row>
    <row r="13" ht="18" customHeight="1" spans="1:8">
      <c r="A13" s="128" t="s">
        <v>1382</v>
      </c>
      <c r="B13" s="97">
        <v>205</v>
      </c>
      <c r="C13" s="97">
        <v>26</v>
      </c>
      <c r="D13" s="97">
        <v>206</v>
      </c>
      <c r="E13" s="97">
        <v>26</v>
      </c>
      <c r="F13" s="98">
        <f t="shared" si="0"/>
        <v>12.6829268292683</v>
      </c>
      <c r="G13" s="98">
        <f t="shared" si="1"/>
        <v>100</v>
      </c>
      <c r="H13" s="98">
        <f t="shared" si="2"/>
        <v>-87.378640776699</v>
      </c>
    </row>
    <row r="14" ht="18" customHeight="1" spans="1:8">
      <c r="A14" s="128" t="s">
        <v>1383</v>
      </c>
      <c r="B14" s="97">
        <v>86802</v>
      </c>
      <c r="C14" s="97">
        <f>SUM(C15:C19)</f>
        <v>94344</v>
      </c>
      <c r="D14" s="97">
        <v>162825</v>
      </c>
      <c r="E14" s="97">
        <v>77748</v>
      </c>
      <c r="F14" s="98">
        <f t="shared" si="0"/>
        <v>89.5693647611806</v>
      </c>
      <c r="G14" s="98">
        <f t="shared" si="1"/>
        <v>82.4090562197914</v>
      </c>
      <c r="H14" s="98">
        <f t="shared" si="2"/>
        <v>-52.2505757715339</v>
      </c>
    </row>
    <row r="15" ht="18" customHeight="1" spans="1:8">
      <c r="A15" s="128" t="s">
        <v>1384</v>
      </c>
      <c r="B15" s="97">
        <v>54488</v>
      </c>
      <c r="C15" s="97">
        <v>74903</v>
      </c>
      <c r="D15" s="97">
        <v>96257</v>
      </c>
      <c r="E15" s="97">
        <v>56813</v>
      </c>
      <c r="F15" s="98">
        <f t="shared" si="0"/>
        <v>104.266994567611</v>
      </c>
      <c r="G15" s="98">
        <f t="shared" si="1"/>
        <v>75.8487644019599</v>
      </c>
      <c r="H15" s="98">
        <f t="shared" si="2"/>
        <v>-40.9777990172143</v>
      </c>
    </row>
    <row r="16" ht="18" customHeight="1" spans="1:8">
      <c r="A16" s="128" t="s">
        <v>1385</v>
      </c>
      <c r="B16" s="97">
        <v>1566</v>
      </c>
      <c r="C16" s="97">
        <v>6033</v>
      </c>
      <c r="D16" s="97">
        <v>2899</v>
      </c>
      <c r="E16" s="97">
        <v>6107</v>
      </c>
      <c r="F16" s="98">
        <f t="shared" si="0"/>
        <v>389.974457215837</v>
      </c>
      <c r="G16" s="98">
        <f t="shared" si="1"/>
        <v>101.22658710426</v>
      </c>
      <c r="H16" s="98">
        <f t="shared" si="2"/>
        <v>110.658847878579</v>
      </c>
    </row>
    <row r="17" ht="18" customHeight="1" spans="1:8">
      <c r="A17" s="128" t="s">
        <v>1386</v>
      </c>
      <c r="B17" s="97">
        <v>29170</v>
      </c>
      <c r="C17" s="97">
        <v>12128</v>
      </c>
      <c r="D17" s="97">
        <v>55737</v>
      </c>
      <c r="E17" s="97">
        <v>13002</v>
      </c>
      <c r="F17" s="98">
        <f t="shared" si="0"/>
        <v>44.5731916352417</v>
      </c>
      <c r="G17" s="98">
        <f t="shared" si="1"/>
        <v>107.206464379947</v>
      </c>
      <c r="H17" s="98">
        <f t="shared" si="2"/>
        <v>-76.6725873297809</v>
      </c>
    </row>
    <row r="18" ht="18" customHeight="1" spans="1:8">
      <c r="A18" s="128" t="s">
        <v>1387</v>
      </c>
      <c r="B18" s="97">
        <v>-3141</v>
      </c>
      <c r="C18" s="97">
        <v>-410</v>
      </c>
      <c r="D18" s="97">
        <v>-2035</v>
      </c>
      <c r="E18" s="97">
        <v>-410</v>
      </c>
      <c r="F18" s="98">
        <f t="shared" si="0"/>
        <v>13.0531677809615</v>
      </c>
      <c r="G18" s="98">
        <f t="shared" si="1"/>
        <v>100</v>
      </c>
      <c r="H18" s="98">
        <f t="shared" si="2"/>
        <v>-79.8525798525799</v>
      </c>
    </row>
    <row r="19" ht="18" customHeight="1" spans="1:8">
      <c r="A19" s="128" t="s">
        <v>1388</v>
      </c>
      <c r="B19" s="97">
        <v>4719</v>
      </c>
      <c r="C19" s="97">
        <v>1690</v>
      </c>
      <c r="D19" s="97">
        <v>9967</v>
      </c>
      <c r="E19" s="97">
        <v>2236</v>
      </c>
      <c r="F19" s="98">
        <f t="shared" si="0"/>
        <v>47.3829201101928</v>
      </c>
      <c r="G19" s="98">
        <f t="shared" si="1"/>
        <v>132.307692307692</v>
      </c>
      <c r="H19" s="98">
        <f t="shared" si="2"/>
        <v>-77.5659676933882</v>
      </c>
    </row>
    <row r="20" ht="18" customHeight="1" spans="1:8">
      <c r="A20" s="128" t="s">
        <v>1389</v>
      </c>
      <c r="B20" s="97">
        <v>0</v>
      </c>
      <c r="C20" s="97">
        <v>0</v>
      </c>
      <c r="D20" s="97">
        <v>0</v>
      </c>
      <c r="E20" s="97">
        <v>0</v>
      </c>
      <c r="F20" s="98">
        <f t="shared" si="0"/>
        <v>0</v>
      </c>
      <c r="G20" s="98">
        <f t="shared" si="1"/>
        <v>0</v>
      </c>
      <c r="H20" s="98">
        <f t="shared" si="2"/>
        <v>0</v>
      </c>
    </row>
    <row r="21" ht="18" customHeight="1" spans="1:8">
      <c r="A21" s="128" t="s">
        <v>1390</v>
      </c>
      <c r="B21" s="97"/>
      <c r="C21" s="97"/>
      <c r="D21" s="97">
        <v>0</v>
      </c>
      <c r="E21" s="97">
        <v>0</v>
      </c>
      <c r="F21" s="98">
        <f t="shared" si="0"/>
        <v>0</v>
      </c>
      <c r="G21" s="98">
        <f t="shared" si="1"/>
        <v>0</v>
      </c>
      <c r="H21" s="98">
        <f t="shared" si="2"/>
        <v>0</v>
      </c>
    </row>
    <row r="22" ht="18" customHeight="1" spans="1:8">
      <c r="A22" s="128" t="s">
        <v>1391</v>
      </c>
      <c r="B22" s="97">
        <v>0</v>
      </c>
      <c r="C22" s="97">
        <v>0</v>
      </c>
      <c r="D22" s="97">
        <v>0</v>
      </c>
      <c r="E22" s="97">
        <v>0</v>
      </c>
      <c r="F22" s="98">
        <f t="shared" si="0"/>
        <v>0</v>
      </c>
      <c r="G22" s="98">
        <f t="shared" si="1"/>
        <v>0</v>
      </c>
      <c r="H22" s="98">
        <f t="shared" si="2"/>
        <v>0</v>
      </c>
    </row>
    <row r="23" ht="18" customHeight="1" spans="1:8">
      <c r="A23" s="128" t="s">
        <v>1392</v>
      </c>
      <c r="B23" s="97"/>
      <c r="C23" s="97"/>
      <c r="D23" s="97">
        <v>0</v>
      </c>
      <c r="E23" s="97">
        <v>0</v>
      </c>
      <c r="F23" s="98">
        <f t="shared" si="0"/>
        <v>0</v>
      </c>
      <c r="G23" s="98">
        <f t="shared" si="1"/>
        <v>0</v>
      </c>
      <c r="H23" s="98">
        <f t="shared" si="2"/>
        <v>0</v>
      </c>
    </row>
    <row r="24" ht="18" customHeight="1" spans="1:8">
      <c r="A24" s="128" t="s">
        <v>1393</v>
      </c>
      <c r="B24" s="97"/>
      <c r="C24" s="97"/>
      <c r="D24" s="97">
        <v>0</v>
      </c>
      <c r="E24" s="97">
        <v>0</v>
      </c>
      <c r="F24" s="98">
        <f t="shared" si="0"/>
        <v>0</v>
      </c>
      <c r="G24" s="98">
        <f t="shared" si="1"/>
        <v>0</v>
      </c>
      <c r="H24" s="98">
        <f t="shared" si="2"/>
        <v>0</v>
      </c>
    </row>
    <row r="25" ht="18" customHeight="1" spans="1:8">
      <c r="A25" s="128" t="s">
        <v>1394</v>
      </c>
      <c r="B25" s="97">
        <v>3400</v>
      </c>
      <c r="C25" s="97">
        <v>2300</v>
      </c>
      <c r="D25" s="97">
        <v>3362</v>
      </c>
      <c r="E25" s="97">
        <v>2375</v>
      </c>
      <c r="F25" s="98">
        <f t="shared" si="0"/>
        <v>69.8529411764706</v>
      </c>
      <c r="G25" s="98">
        <f t="shared" si="1"/>
        <v>103.260869565217</v>
      </c>
      <c r="H25" s="98">
        <f t="shared" si="2"/>
        <v>-29.3575252825699</v>
      </c>
    </row>
    <row r="26" ht="18" customHeight="1" spans="1:8">
      <c r="A26" s="128" t="s">
        <v>1395</v>
      </c>
      <c r="B26" s="97">
        <v>0</v>
      </c>
      <c r="C26" s="97">
        <v>0</v>
      </c>
      <c r="D26" s="97">
        <v>0</v>
      </c>
      <c r="E26" s="97">
        <v>0</v>
      </c>
      <c r="F26" s="98">
        <f t="shared" si="0"/>
        <v>0</v>
      </c>
      <c r="G26" s="98">
        <f t="shared" si="1"/>
        <v>0</v>
      </c>
      <c r="H26" s="98">
        <f t="shared" si="2"/>
        <v>0</v>
      </c>
    </row>
    <row r="27" ht="18" customHeight="1" spans="1:8">
      <c r="A27" s="128" t="s">
        <v>1396</v>
      </c>
      <c r="B27" s="97">
        <v>0</v>
      </c>
      <c r="C27" s="97">
        <v>0</v>
      </c>
      <c r="D27" s="97">
        <v>0</v>
      </c>
      <c r="E27" s="97">
        <v>0</v>
      </c>
      <c r="F27" s="98">
        <f t="shared" si="0"/>
        <v>0</v>
      </c>
      <c r="G27" s="98">
        <f t="shared" si="1"/>
        <v>0</v>
      </c>
      <c r="H27" s="98">
        <f t="shared" si="2"/>
        <v>0</v>
      </c>
    </row>
    <row r="28" ht="18" customHeight="1" spans="1:8">
      <c r="A28" s="128" t="s">
        <v>1397</v>
      </c>
      <c r="B28" s="97"/>
      <c r="C28" s="97"/>
      <c r="D28" s="97">
        <v>0</v>
      </c>
      <c r="E28" s="97">
        <v>0</v>
      </c>
      <c r="F28" s="98">
        <f t="shared" si="0"/>
        <v>0</v>
      </c>
      <c r="G28" s="98">
        <f t="shared" si="1"/>
        <v>0</v>
      </c>
      <c r="H28" s="98">
        <f t="shared" si="2"/>
        <v>0</v>
      </c>
    </row>
    <row r="29" ht="18" customHeight="1" spans="1:8">
      <c r="A29" s="128" t="s">
        <v>1398</v>
      </c>
      <c r="B29" s="97"/>
      <c r="C29" s="97"/>
      <c r="D29" s="97">
        <v>0</v>
      </c>
      <c r="E29" s="97">
        <v>0</v>
      </c>
      <c r="F29" s="98">
        <f t="shared" si="0"/>
        <v>0</v>
      </c>
      <c r="G29" s="98">
        <f t="shared" si="1"/>
        <v>0</v>
      </c>
      <c r="H29" s="98">
        <f t="shared" si="2"/>
        <v>0</v>
      </c>
    </row>
    <row r="30" ht="18" customHeight="1" spans="1:8">
      <c r="A30" s="128" t="s">
        <v>1399</v>
      </c>
      <c r="B30" s="97"/>
      <c r="C30" s="97"/>
      <c r="D30" s="97">
        <v>0</v>
      </c>
      <c r="E30" s="97">
        <v>0</v>
      </c>
      <c r="F30" s="98">
        <f t="shared" si="0"/>
        <v>0</v>
      </c>
      <c r="G30" s="98">
        <f t="shared" si="1"/>
        <v>0</v>
      </c>
      <c r="H30" s="98">
        <f t="shared" si="2"/>
        <v>0</v>
      </c>
    </row>
    <row r="31" ht="18" customHeight="1" spans="1:8">
      <c r="A31" s="128" t="s">
        <v>1400</v>
      </c>
      <c r="B31" s="97">
        <v>0</v>
      </c>
      <c r="C31" s="97">
        <v>0</v>
      </c>
      <c r="D31" s="97">
        <v>0</v>
      </c>
      <c r="E31" s="97">
        <v>0</v>
      </c>
      <c r="F31" s="98">
        <f t="shared" si="0"/>
        <v>0</v>
      </c>
      <c r="G31" s="98">
        <f t="shared" si="1"/>
        <v>0</v>
      </c>
      <c r="H31" s="98">
        <f t="shared" si="2"/>
        <v>0</v>
      </c>
    </row>
    <row r="32" ht="18" customHeight="1" spans="1:8">
      <c r="A32" s="128" t="s">
        <v>1401</v>
      </c>
      <c r="B32" s="97">
        <v>2300</v>
      </c>
      <c r="C32" s="97">
        <v>2160</v>
      </c>
      <c r="D32" s="97">
        <v>2260</v>
      </c>
      <c r="E32" s="97">
        <v>1889</v>
      </c>
      <c r="F32" s="98">
        <f t="shared" si="0"/>
        <v>82.1304347826087</v>
      </c>
      <c r="G32" s="98">
        <f t="shared" si="1"/>
        <v>87.4537037037037</v>
      </c>
      <c r="H32" s="98">
        <f t="shared" si="2"/>
        <v>-16.4159292035398</v>
      </c>
    </row>
    <row r="33" ht="18" customHeight="1" spans="1:8">
      <c r="A33" s="128" t="s">
        <v>1402</v>
      </c>
      <c r="B33" s="97">
        <v>0</v>
      </c>
      <c r="C33" s="97">
        <v>0</v>
      </c>
      <c r="D33" s="97">
        <v>0</v>
      </c>
      <c r="E33" s="97">
        <v>0</v>
      </c>
      <c r="F33" s="98">
        <f t="shared" si="0"/>
        <v>0</v>
      </c>
      <c r="G33" s="98">
        <f t="shared" si="1"/>
        <v>0</v>
      </c>
      <c r="H33" s="98">
        <f t="shared" si="2"/>
        <v>0</v>
      </c>
    </row>
    <row r="34" ht="18" customHeight="1" spans="1:8">
      <c r="A34" s="128" t="s">
        <v>1403</v>
      </c>
      <c r="B34" s="97"/>
      <c r="C34" s="97"/>
      <c r="D34" s="97">
        <v>0</v>
      </c>
      <c r="E34" s="97">
        <v>0</v>
      </c>
      <c r="F34" s="98">
        <f t="shared" si="0"/>
        <v>0</v>
      </c>
      <c r="G34" s="98">
        <f t="shared" si="1"/>
        <v>0</v>
      </c>
      <c r="H34" s="98">
        <f t="shared" si="2"/>
        <v>0</v>
      </c>
    </row>
    <row r="35" ht="18" customHeight="1" spans="1:8">
      <c r="A35" s="128" t="s">
        <v>1404</v>
      </c>
      <c r="B35" s="97"/>
      <c r="C35" s="97"/>
      <c r="D35" s="97">
        <v>0</v>
      </c>
      <c r="E35" s="97">
        <v>0</v>
      </c>
      <c r="F35" s="98">
        <f t="shared" si="0"/>
        <v>0</v>
      </c>
      <c r="G35" s="98">
        <f t="shared" si="1"/>
        <v>0</v>
      </c>
      <c r="H35" s="98">
        <f t="shared" si="2"/>
        <v>0</v>
      </c>
    </row>
    <row r="36" ht="18" customHeight="1" spans="1:8">
      <c r="A36" s="128" t="s">
        <v>1405</v>
      </c>
      <c r="B36" s="97"/>
      <c r="C36" s="97"/>
      <c r="D36" s="97">
        <v>0</v>
      </c>
      <c r="E36" s="97">
        <v>0</v>
      </c>
      <c r="F36" s="98">
        <f t="shared" si="0"/>
        <v>0</v>
      </c>
      <c r="G36" s="98">
        <f t="shared" si="1"/>
        <v>0</v>
      </c>
      <c r="H36" s="98">
        <f t="shared" si="2"/>
        <v>0</v>
      </c>
    </row>
    <row r="37" ht="18" customHeight="1" spans="1:8">
      <c r="A37" s="128" t="s">
        <v>1406</v>
      </c>
      <c r="B37" s="97"/>
      <c r="C37" s="97"/>
      <c r="D37" s="97">
        <v>0</v>
      </c>
      <c r="E37" s="97">
        <v>0</v>
      </c>
      <c r="F37" s="98">
        <f t="shared" si="0"/>
        <v>0</v>
      </c>
      <c r="G37" s="98">
        <f t="shared" si="1"/>
        <v>0</v>
      </c>
      <c r="H37" s="98">
        <f t="shared" si="2"/>
        <v>0</v>
      </c>
    </row>
    <row r="38" ht="18" customHeight="1" spans="1:8">
      <c r="A38" s="128" t="s">
        <v>1407</v>
      </c>
      <c r="B38" s="97"/>
      <c r="C38" s="97"/>
      <c r="D38" s="97">
        <v>0</v>
      </c>
      <c r="E38" s="97">
        <v>0</v>
      </c>
      <c r="F38" s="98">
        <f t="shared" si="0"/>
        <v>0</v>
      </c>
      <c r="G38" s="98">
        <f t="shared" si="1"/>
        <v>0</v>
      </c>
      <c r="H38" s="98">
        <f t="shared" si="2"/>
        <v>0</v>
      </c>
    </row>
    <row r="39" ht="18" customHeight="1" spans="1:8">
      <c r="A39" s="128" t="s">
        <v>1408</v>
      </c>
      <c r="B39" s="97">
        <v>0</v>
      </c>
      <c r="C39" s="97">
        <v>0</v>
      </c>
      <c r="D39" s="97">
        <v>0</v>
      </c>
      <c r="E39" s="97">
        <v>0</v>
      </c>
      <c r="F39" s="98">
        <f t="shared" si="0"/>
        <v>0</v>
      </c>
      <c r="G39" s="98">
        <f t="shared" si="1"/>
        <v>0</v>
      </c>
      <c r="H39" s="98">
        <f t="shared" si="2"/>
        <v>0</v>
      </c>
    </row>
    <row r="40" ht="18" customHeight="1" spans="1:8">
      <c r="A40" s="128" t="s">
        <v>1409</v>
      </c>
      <c r="B40" s="97"/>
      <c r="C40" s="97"/>
      <c r="D40" s="97">
        <v>0</v>
      </c>
      <c r="E40" s="97">
        <v>1492</v>
      </c>
      <c r="F40" s="98">
        <f t="shared" si="0"/>
        <v>0</v>
      </c>
      <c r="G40" s="98">
        <f t="shared" si="1"/>
        <v>0</v>
      </c>
      <c r="H40" s="98">
        <f t="shared" si="2"/>
        <v>0</v>
      </c>
    </row>
    <row r="41" ht="18" customHeight="1" spans="1:8">
      <c r="A41" s="128" t="s">
        <v>1410</v>
      </c>
      <c r="B41" s="97">
        <v>0</v>
      </c>
      <c r="C41" s="97">
        <v>0</v>
      </c>
      <c r="D41" s="97">
        <v>0</v>
      </c>
      <c r="E41" s="97">
        <v>0</v>
      </c>
      <c r="F41" s="98">
        <f t="shared" si="0"/>
        <v>0</v>
      </c>
      <c r="G41" s="98">
        <f t="shared" si="1"/>
        <v>0</v>
      </c>
      <c r="H41" s="98">
        <f t="shared" si="2"/>
        <v>0</v>
      </c>
    </row>
    <row r="42" ht="18" customHeight="1" spans="1:8">
      <c r="A42" s="128" t="s">
        <v>1411</v>
      </c>
      <c r="B42" s="97">
        <v>0</v>
      </c>
      <c r="C42" s="97">
        <v>0</v>
      </c>
      <c r="D42" s="97">
        <v>0</v>
      </c>
      <c r="E42" s="97">
        <v>0</v>
      </c>
      <c r="F42" s="98">
        <f t="shared" si="0"/>
        <v>0</v>
      </c>
      <c r="G42" s="98">
        <f t="shared" si="1"/>
        <v>0</v>
      </c>
      <c r="H42" s="98">
        <f t="shared" si="2"/>
        <v>0</v>
      </c>
    </row>
    <row r="43" ht="18" customHeight="1" spans="1:8">
      <c r="A43" s="128" t="s">
        <v>1412</v>
      </c>
      <c r="B43" s="97">
        <v>0</v>
      </c>
      <c r="C43" s="97">
        <v>0</v>
      </c>
      <c r="D43" s="97">
        <v>0</v>
      </c>
      <c r="E43" s="97">
        <v>0</v>
      </c>
      <c r="F43" s="98">
        <f t="shared" si="0"/>
        <v>0</v>
      </c>
      <c r="G43" s="98">
        <f t="shared" si="1"/>
        <v>0</v>
      </c>
      <c r="H43" s="98">
        <f t="shared" si="2"/>
        <v>0</v>
      </c>
    </row>
    <row r="44" ht="18" customHeight="1" spans="1:8">
      <c r="A44" s="128" t="s">
        <v>1413</v>
      </c>
      <c r="B44" s="97">
        <v>0</v>
      </c>
      <c r="C44" s="97">
        <v>0</v>
      </c>
      <c r="D44" s="97">
        <v>0</v>
      </c>
      <c r="E44" s="97">
        <v>1242</v>
      </c>
      <c r="F44" s="98">
        <f t="shared" si="0"/>
        <v>0</v>
      </c>
      <c r="G44" s="98">
        <f t="shared" si="1"/>
        <v>0</v>
      </c>
      <c r="H44" s="98">
        <f t="shared" si="2"/>
        <v>0</v>
      </c>
    </row>
    <row r="45" ht="18" customHeight="1" spans="1:8">
      <c r="A45" s="128" t="s">
        <v>1414</v>
      </c>
      <c r="B45" s="97"/>
      <c r="C45" s="97"/>
      <c r="D45" s="97">
        <v>0</v>
      </c>
      <c r="E45" s="97">
        <v>1242</v>
      </c>
      <c r="F45" s="98">
        <f t="shared" si="0"/>
        <v>0</v>
      </c>
      <c r="G45" s="98">
        <f t="shared" si="1"/>
        <v>0</v>
      </c>
      <c r="H45" s="98">
        <f t="shared" si="2"/>
        <v>0</v>
      </c>
    </row>
    <row r="46" ht="18" customHeight="1" spans="1:8">
      <c r="A46" s="128" t="s">
        <v>1415</v>
      </c>
      <c r="B46" s="97"/>
      <c r="C46" s="97"/>
      <c r="D46" s="97">
        <v>0</v>
      </c>
      <c r="E46" s="97">
        <v>0</v>
      </c>
      <c r="F46" s="98">
        <f t="shared" si="0"/>
        <v>0</v>
      </c>
      <c r="G46" s="98">
        <f t="shared" si="1"/>
        <v>0</v>
      </c>
      <c r="H46" s="98">
        <f t="shared" si="2"/>
        <v>0</v>
      </c>
    </row>
    <row r="47" ht="18" customHeight="1" spans="1:8">
      <c r="A47" s="128" t="s">
        <v>1416</v>
      </c>
      <c r="B47" s="97"/>
      <c r="C47" s="97"/>
      <c r="D47" s="97">
        <v>0</v>
      </c>
      <c r="E47" s="97">
        <v>0</v>
      </c>
      <c r="F47" s="98">
        <f t="shared" si="0"/>
        <v>0</v>
      </c>
      <c r="G47" s="98">
        <f t="shared" si="1"/>
        <v>0</v>
      </c>
      <c r="H47" s="98">
        <f t="shared" si="2"/>
        <v>0</v>
      </c>
    </row>
    <row r="48" ht="18" customHeight="1" spans="1:8">
      <c r="A48" s="128" t="s">
        <v>1417</v>
      </c>
      <c r="B48" s="97">
        <v>0</v>
      </c>
      <c r="C48" s="97">
        <v>0</v>
      </c>
      <c r="D48" s="97">
        <v>0</v>
      </c>
      <c r="E48" s="97">
        <v>0</v>
      </c>
      <c r="F48" s="98">
        <f t="shared" si="0"/>
        <v>0</v>
      </c>
      <c r="G48" s="98">
        <f t="shared" si="1"/>
        <v>0</v>
      </c>
      <c r="H48" s="98">
        <f t="shared" si="2"/>
        <v>0</v>
      </c>
    </row>
    <row r="49" ht="18" customHeight="1" spans="1:8">
      <c r="A49" s="128" t="s">
        <v>1418</v>
      </c>
      <c r="B49" s="97">
        <v>0</v>
      </c>
      <c r="C49" s="97">
        <v>0</v>
      </c>
      <c r="D49" s="97">
        <v>0</v>
      </c>
      <c r="E49" s="97">
        <v>0</v>
      </c>
      <c r="F49" s="98">
        <f t="shared" si="0"/>
        <v>0</v>
      </c>
      <c r="G49" s="98">
        <f t="shared" si="1"/>
        <v>0</v>
      </c>
      <c r="H49" s="98">
        <f t="shared" si="2"/>
        <v>0</v>
      </c>
    </row>
    <row r="50" ht="18" customHeight="1" spans="1:8">
      <c r="A50" s="128" t="s">
        <v>1419</v>
      </c>
      <c r="B50" s="97">
        <v>0</v>
      </c>
      <c r="C50" s="97">
        <v>0</v>
      </c>
      <c r="D50" s="97">
        <v>0</v>
      </c>
      <c r="E50" s="97">
        <v>0</v>
      </c>
      <c r="F50" s="98">
        <f t="shared" si="0"/>
        <v>0</v>
      </c>
      <c r="G50" s="98">
        <f t="shared" si="1"/>
        <v>0</v>
      </c>
      <c r="H50" s="98">
        <f t="shared" si="2"/>
        <v>0</v>
      </c>
    </row>
    <row r="51" ht="18" customHeight="1" spans="1:8">
      <c r="A51" s="128" t="s">
        <v>1420</v>
      </c>
      <c r="B51" s="97">
        <v>0</v>
      </c>
      <c r="C51" s="97">
        <v>0</v>
      </c>
      <c r="D51" s="97">
        <v>0</v>
      </c>
      <c r="E51" s="97">
        <v>0</v>
      </c>
      <c r="F51" s="98">
        <f t="shared" si="0"/>
        <v>0</v>
      </c>
      <c r="G51" s="98">
        <f t="shared" si="1"/>
        <v>0</v>
      </c>
      <c r="H51" s="98">
        <f t="shared" si="2"/>
        <v>0</v>
      </c>
    </row>
    <row r="52" ht="18" customHeight="1" spans="1:8">
      <c r="A52" s="128" t="s">
        <v>1421</v>
      </c>
      <c r="B52" s="97">
        <v>0</v>
      </c>
      <c r="C52" s="97">
        <v>0</v>
      </c>
      <c r="D52" s="97">
        <v>0</v>
      </c>
      <c r="E52" s="97">
        <v>0</v>
      </c>
      <c r="F52" s="98">
        <f t="shared" si="0"/>
        <v>0</v>
      </c>
      <c r="G52" s="98">
        <f t="shared" si="1"/>
        <v>0</v>
      </c>
      <c r="H52" s="98">
        <f t="shared" si="2"/>
        <v>0</v>
      </c>
    </row>
    <row r="53" ht="18" customHeight="1" spans="1:8">
      <c r="A53" s="128" t="s">
        <v>1422</v>
      </c>
      <c r="B53" s="97">
        <v>0</v>
      </c>
      <c r="C53" s="97">
        <v>0</v>
      </c>
      <c r="D53" s="97">
        <v>0</v>
      </c>
      <c r="E53" s="97">
        <v>0</v>
      </c>
      <c r="F53" s="98">
        <f t="shared" si="0"/>
        <v>0</v>
      </c>
      <c r="G53" s="98">
        <f t="shared" si="1"/>
        <v>0</v>
      </c>
      <c r="H53" s="98">
        <f t="shared" si="2"/>
        <v>0</v>
      </c>
    </row>
    <row r="54" ht="18" customHeight="1" spans="1:8">
      <c r="A54" s="128" t="s">
        <v>1423</v>
      </c>
      <c r="B54" s="97">
        <v>0</v>
      </c>
      <c r="C54" s="97">
        <v>0</v>
      </c>
      <c r="D54" s="97">
        <v>0</v>
      </c>
      <c r="E54" s="97">
        <v>0</v>
      </c>
      <c r="F54" s="98">
        <f t="shared" si="0"/>
        <v>0</v>
      </c>
      <c r="G54" s="98">
        <f t="shared" si="1"/>
        <v>0</v>
      </c>
      <c r="H54" s="98">
        <f t="shared" si="2"/>
        <v>0</v>
      </c>
    </row>
    <row r="55" ht="18" customHeight="1" spans="1:8">
      <c r="A55" s="128" t="s">
        <v>1424</v>
      </c>
      <c r="B55" s="97"/>
      <c r="C55" s="97"/>
      <c r="D55" s="97">
        <v>0</v>
      </c>
      <c r="E55" s="97">
        <v>0</v>
      </c>
      <c r="F55" s="98">
        <f t="shared" si="0"/>
        <v>0</v>
      </c>
      <c r="G55" s="98">
        <f t="shared" si="1"/>
        <v>0</v>
      </c>
      <c r="H55" s="98">
        <f t="shared" si="2"/>
        <v>0</v>
      </c>
    </row>
    <row r="56" ht="18" customHeight="1" spans="1:8">
      <c r="A56" s="128" t="s">
        <v>1425</v>
      </c>
      <c r="B56" s="97"/>
      <c r="C56" s="97"/>
      <c r="D56" s="97">
        <v>0</v>
      </c>
      <c r="E56" s="97">
        <v>0</v>
      </c>
      <c r="F56" s="98">
        <f t="shared" si="0"/>
        <v>0</v>
      </c>
      <c r="G56" s="98">
        <f t="shared" si="1"/>
        <v>0</v>
      </c>
      <c r="H56" s="98">
        <f t="shared" si="2"/>
        <v>0</v>
      </c>
    </row>
    <row r="57" ht="18" customHeight="1" spans="1:8">
      <c r="A57" s="128" t="s">
        <v>1426</v>
      </c>
      <c r="B57" s="97">
        <v>0</v>
      </c>
      <c r="C57" s="97">
        <v>0</v>
      </c>
      <c r="D57" s="97">
        <v>0</v>
      </c>
      <c r="E57" s="97">
        <v>0</v>
      </c>
      <c r="F57" s="98">
        <f t="shared" si="0"/>
        <v>0</v>
      </c>
      <c r="G57" s="98">
        <f t="shared" si="1"/>
        <v>0</v>
      </c>
      <c r="H57" s="98">
        <f t="shared" si="2"/>
        <v>0</v>
      </c>
    </row>
    <row r="58" ht="18" customHeight="1" spans="1:8">
      <c r="A58" s="128" t="s">
        <v>1427</v>
      </c>
      <c r="B58" s="97">
        <v>0</v>
      </c>
      <c r="C58" s="97">
        <v>0</v>
      </c>
      <c r="D58" s="97">
        <v>0</v>
      </c>
      <c r="E58" s="97">
        <v>250</v>
      </c>
      <c r="F58" s="98">
        <f t="shared" si="0"/>
        <v>0</v>
      </c>
      <c r="G58" s="98">
        <f t="shared" si="1"/>
        <v>0</v>
      </c>
      <c r="H58" s="98">
        <f t="shared" si="2"/>
        <v>0</v>
      </c>
    </row>
    <row r="59" ht="18" customHeight="1" spans="1:8">
      <c r="A59" s="128" t="s">
        <v>1428</v>
      </c>
      <c r="B59" s="97"/>
      <c r="C59" s="97"/>
      <c r="D59" s="97">
        <v>0</v>
      </c>
      <c r="E59" s="97">
        <v>250</v>
      </c>
      <c r="F59" s="98">
        <f t="shared" si="0"/>
        <v>0</v>
      </c>
      <c r="G59" s="98">
        <f t="shared" si="1"/>
        <v>0</v>
      </c>
      <c r="H59" s="98">
        <f t="shared" si="2"/>
        <v>0</v>
      </c>
    </row>
    <row r="60" ht="18" customHeight="1" spans="1:8">
      <c r="A60" s="128" t="s">
        <v>1429</v>
      </c>
      <c r="B60" s="97"/>
      <c r="C60" s="97"/>
      <c r="D60" s="97">
        <v>0</v>
      </c>
      <c r="E60" s="97">
        <v>0</v>
      </c>
      <c r="F60" s="98">
        <f t="shared" si="0"/>
        <v>0</v>
      </c>
      <c r="G60" s="98">
        <f t="shared" si="1"/>
        <v>0</v>
      </c>
      <c r="H60" s="98">
        <f t="shared" si="2"/>
        <v>0</v>
      </c>
    </row>
    <row r="61" s="93" customFormat="1" ht="18" customHeight="1" spans="1:8">
      <c r="A61" s="119" t="s">
        <v>1430</v>
      </c>
      <c r="B61" s="120">
        <v>92987</v>
      </c>
      <c r="C61" s="120">
        <v>98865</v>
      </c>
      <c r="D61" s="120">
        <v>168933</v>
      </c>
      <c r="E61" s="120">
        <v>83566</v>
      </c>
      <c r="F61" s="101">
        <f t="shared" si="0"/>
        <v>89.868476238614</v>
      </c>
      <c r="G61" s="101">
        <f t="shared" si="1"/>
        <v>84.5253628685581</v>
      </c>
      <c r="H61" s="101">
        <f t="shared" si="2"/>
        <v>-50.5330515648215</v>
      </c>
    </row>
    <row r="62" ht="18" customHeight="1" spans="1:8">
      <c r="A62" s="122"/>
      <c r="B62" s="123"/>
      <c r="C62" s="123"/>
      <c r="D62" s="123"/>
      <c r="E62" s="123"/>
      <c r="F62" s="98"/>
      <c r="G62" s="98"/>
      <c r="H62" s="98">
        <f t="shared" si="2"/>
        <v>0</v>
      </c>
    </row>
    <row r="63" ht="18" customHeight="1" spans="1:8">
      <c r="A63" s="117" t="s">
        <v>1431</v>
      </c>
      <c r="B63" s="129">
        <v>4000</v>
      </c>
      <c r="C63" s="129">
        <v>1610</v>
      </c>
      <c r="D63" s="129">
        <v>3883</v>
      </c>
      <c r="E63" s="129">
        <v>1905</v>
      </c>
      <c r="F63" s="98">
        <f t="shared" ref="F63:F73" si="3">IF(B63&lt;&gt;0,(E63/B63)*100,0)</f>
        <v>47.625</v>
      </c>
      <c r="G63" s="98">
        <f t="shared" ref="G63:G73" si="4">IF(C63&lt;&gt;0,(E63/C63)*100,0)</f>
        <v>118.32298136646</v>
      </c>
      <c r="H63" s="98">
        <f t="shared" si="2"/>
        <v>-50.9399948493433</v>
      </c>
    </row>
    <row r="64" ht="18" customHeight="1" spans="1:8">
      <c r="A64" s="117" t="s">
        <v>1432</v>
      </c>
      <c r="B64" s="129"/>
      <c r="C64" s="129"/>
      <c r="D64" s="129">
        <v>0</v>
      </c>
      <c r="E64" s="129">
        <v>0</v>
      </c>
      <c r="F64" s="98">
        <f t="shared" si="3"/>
        <v>0</v>
      </c>
      <c r="G64" s="98">
        <f t="shared" si="4"/>
        <v>0</v>
      </c>
      <c r="H64" s="98">
        <f t="shared" si="2"/>
        <v>0</v>
      </c>
    </row>
    <row r="65" ht="18" customHeight="1" spans="1:8">
      <c r="A65" s="117" t="s">
        <v>1433</v>
      </c>
      <c r="B65" s="129"/>
      <c r="C65" s="129"/>
      <c r="D65" s="129">
        <v>0</v>
      </c>
      <c r="E65" s="129">
        <v>0</v>
      </c>
      <c r="F65" s="98">
        <f t="shared" si="3"/>
        <v>0</v>
      </c>
      <c r="G65" s="98">
        <f t="shared" si="4"/>
        <v>0</v>
      </c>
      <c r="H65" s="98">
        <f t="shared" si="2"/>
        <v>0</v>
      </c>
    </row>
    <row r="66" ht="18" customHeight="1" spans="1:8">
      <c r="A66" s="117" t="s">
        <v>1434</v>
      </c>
      <c r="B66" s="129">
        <v>13215</v>
      </c>
      <c r="C66" s="129">
        <v>3375</v>
      </c>
      <c r="D66" s="129">
        <v>1701</v>
      </c>
      <c r="E66" s="129">
        <v>3375</v>
      </c>
      <c r="F66" s="98">
        <f t="shared" si="3"/>
        <v>25.539160045403</v>
      </c>
      <c r="G66" s="98">
        <f t="shared" si="4"/>
        <v>100</v>
      </c>
      <c r="H66" s="98">
        <f t="shared" si="2"/>
        <v>98.4126984126984</v>
      </c>
    </row>
    <row r="67" ht="18" customHeight="1" spans="1:8">
      <c r="A67" s="117" t="s">
        <v>1435</v>
      </c>
      <c r="B67" s="129"/>
      <c r="C67" s="129"/>
      <c r="D67" s="129">
        <v>0</v>
      </c>
      <c r="E67" s="129">
        <v>0</v>
      </c>
      <c r="F67" s="98">
        <f t="shared" si="3"/>
        <v>0</v>
      </c>
      <c r="G67" s="98">
        <f t="shared" si="4"/>
        <v>0</v>
      </c>
      <c r="H67" s="98">
        <f t="shared" si="2"/>
        <v>0</v>
      </c>
    </row>
    <row r="68" ht="18" customHeight="1" spans="1:8">
      <c r="A68" s="117" t="s">
        <v>70</v>
      </c>
      <c r="B68" s="129"/>
      <c r="C68" s="129"/>
      <c r="D68" s="129">
        <v>0</v>
      </c>
      <c r="E68" s="129">
        <v>0</v>
      </c>
      <c r="F68" s="98">
        <f t="shared" si="3"/>
        <v>0</v>
      </c>
      <c r="G68" s="98">
        <f t="shared" si="4"/>
        <v>0</v>
      </c>
      <c r="H68" s="98">
        <f t="shared" si="2"/>
        <v>0</v>
      </c>
    </row>
    <row r="69" ht="18" customHeight="1" spans="1:8">
      <c r="A69" s="117" t="s">
        <v>71</v>
      </c>
      <c r="B69" s="129">
        <v>115480</v>
      </c>
      <c r="C69" s="129">
        <v>284480</v>
      </c>
      <c r="D69" s="129">
        <v>103340</v>
      </c>
      <c r="E69" s="129">
        <v>284480</v>
      </c>
      <c r="F69" s="98">
        <f t="shared" si="3"/>
        <v>246.345687564946</v>
      </c>
      <c r="G69" s="98">
        <f t="shared" si="4"/>
        <v>100</v>
      </c>
      <c r="H69" s="98">
        <f t="shared" ref="H69:H73" si="5">IF(D69&lt;&gt;0,(E69/D69-1)*100,0)</f>
        <v>175.285465453842</v>
      </c>
    </row>
    <row r="70" ht="18" customHeight="1" spans="1:8">
      <c r="A70" s="117" t="s">
        <v>1436</v>
      </c>
      <c r="B70" s="129"/>
      <c r="C70" s="129"/>
      <c r="D70" s="129">
        <v>0</v>
      </c>
      <c r="E70" s="129">
        <v>0</v>
      </c>
      <c r="F70" s="98">
        <f t="shared" si="3"/>
        <v>0</v>
      </c>
      <c r="G70" s="98">
        <f t="shared" si="4"/>
        <v>0</v>
      </c>
      <c r="H70" s="98">
        <f t="shared" si="5"/>
        <v>0</v>
      </c>
    </row>
    <row r="71" ht="18" customHeight="1" spans="1:8">
      <c r="A71" s="117" t="s">
        <v>1437</v>
      </c>
      <c r="B71" s="129"/>
      <c r="C71" s="129"/>
      <c r="D71" s="129">
        <v>0</v>
      </c>
      <c r="E71" s="129">
        <v>0</v>
      </c>
      <c r="F71" s="98">
        <f t="shared" si="3"/>
        <v>0</v>
      </c>
      <c r="G71" s="98">
        <f t="shared" si="4"/>
        <v>0</v>
      </c>
      <c r="H71" s="98">
        <f t="shared" si="5"/>
        <v>0</v>
      </c>
    </row>
    <row r="72" ht="18" customHeight="1" spans="1:8">
      <c r="A72" s="117"/>
      <c r="B72" s="129"/>
      <c r="C72" s="129"/>
      <c r="D72" s="129"/>
      <c r="E72" s="129"/>
      <c r="F72" s="98">
        <f t="shared" si="3"/>
        <v>0</v>
      </c>
      <c r="G72" s="98">
        <f t="shared" si="4"/>
        <v>0</v>
      </c>
      <c r="H72" s="98">
        <f t="shared" si="5"/>
        <v>0</v>
      </c>
    </row>
    <row r="73" s="93" customFormat="1" ht="18" customHeight="1" spans="1:8">
      <c r="A73" s="115" t="s">
        <v>79</v>
      </c>
      <c r="B73" s="130">
        <f>SUM(B61:B72)</f>
        <v>225682</v>
      </c>
      <c r="C73" s="130">
        <f>SUM(C61:C72)</f>
        <v>388330</v>
      </c>
      <c r="D73" s="130">
        <f>SUM(D61:D72)</f>
        <v>277857</v>
      </c>
      <c r="E73" s="130">
        <f>SUM(E61:E72)</f>
        <v>373326</v>
      </c>
      <c r="F73" s="101">
        <f t="shared" si="3"/>
        <v>165.421256458202</v>
      </c>
      <c r="G73" s="101">
        <f t="shared" si="4"/>
        <v>96.1362758478614</v>
      </c>
      <c r="H73" s="101">
        <f t="shared" si="5"/>
        <v>34.3590408015634</v>
      </c>
    </row>
  </sheetData>
  <mergeCells count="1">
    <mergeCell ref="A2:H2"/>
  </mergeCells>
  <pageMargins left="0.699305555555556" right="0.699305555555556"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5"/>
    <pageSetUpPr fitToPage="1"/>
  </sheetPr>
  <dimension ref="A1:H225"/>
  <sheetViews>
    <sheetView showZeros="0" workbookViewId="0">
      <pane ySplit="4" topLeftCell="A179" activePane="bottomLeft" state="frozen"/>
      <selection/>
      <selection pane="bottomLeft" activeCell="A179" sqref="A179"/>
    </sheetView>
  </sheetViews>
  <sheetFormatPr defaultColWidth="9" defaultRowHeight="14.4" outlineLevelCol="7"/>
  <cols>
    <col min="1" max="1" width="54" style="112" customWidth="1"/>
    <col min="2" max="5" width="12.5" style="92" customWidth="1"/>
    <col min="6" max="8" width="10.6296296296296" style="92" customWidth="1"/>
    <col min="9" max="16384" width="9" style="92"/>
  </cols>
  <sheetData>
    <row r="1" spans="1:1">
      <c r="A1" s="112" t="s">
        <v>1628</v>
      </c>
    </row>
    <row r="2" ht="24" spans="1:8">
      <c r="A2" s="113" t="s">
        <v>10</v>
      </c>
      <c r="B2" s="17"/>
      <c r="C2" s="17"/>
      <c r="D2" s="17"/>
      <c r="E2" s="17"/>
      <c r="F2" s="17"/>
      <c r="G2" s="17"/>
      <c r="H2" s="17"/>
    </row>
    <row r="3" spans="1:8">
      <c r="A3" s="114"/>
      <c r="B3" s="94"/>
      <c r="C3" s="94"/>
      <c r="D3" s="94"/>
      <c r="E3" s="94"/>
      <c r="F3" s="104"/>
      <c r="G3" s="104"/>
      <c r="H3" s="106" t="s">
        <v>26</v>
      </c>
    </row>
    <row r="4" ht="43.2" spans="1:8">
      <c r="A4" s="115" t="s">
        <v>27</v>
      </c>
      <c r="B4" s="95" t="s">
        <v>28</v>
      </c>
      <c r="C4" s="95" t="s">
        <v>29</v>
      </c>
      <c r="D4" s="95" t="s">
        <v>30</v>
      </c>
      <c r="E4" s="95" t="s">
        <v>31</v>
      </c>
      <c r="F4" s="116" t="s">
        <v>32</v>
      </c>
      <c r="G4" s="82" t="s">
        <v>33</v>
      </c>
      <c r="H4" s="82" t="s">
        <v>34</v>
      </c>
    </row>
    <row r="5" ht="18" customHeight="1" spans="1:8">
      <c r="A5" s="117" t="s">
        <v>161</v>
      </c>
      <c r="B5" s="97">
        <v>10</v>
      </c>
      <c r="C5" s="97">
        <v>81</v>
      </c>
      <c r="D5" s="97">
        <v>7</v>
      </c>
      <c r="E5" s="97">
        <v>75</v>
      </c>
      <c r="F5" s="118">
        <f t="shared" ref="F5:F68" si="0">IF(B5&lt;&gt;0,(E5/B5)*100,0)</f>
        <v>750</v>
      </c>
      <c r="G5" s="98">
        <f t="shared" ref="G5:G68" si="1">IF(C5&lt;&gt;0,(E5/C5)*100,0)</f>
        <v>92.5925925925926</v>
      </c>
      <c r="H5" s="98">
        <f t="shared" ref="H5:H68" si="2">IF(D5&lt;&gt;0,(E5/D5-1)*100,0)</f>
        <v>971.428571428571</v>
      </c>
    </row>
    <row r="6" ht="18" customHeight="1" spans="1:8">
      <c r="A6" s="117" t="s">
        <v>1439</v>
      </c>
      <c r="B6" s="97">
        <v>10</v>
      </c>
      <c r="C6" s="97">
        <v>61</v>
      </c>
      <c r="D6" s="97">
        <v>7</v>
      </c>
      <c r="E6" s="97">
        <v>55</v>
      </c>
      <c r="F6" s="118">
        <f t="shared" si="0"/>
        <v>550</v>
      </c>
      <c r="G6" s="98">
        <f t="shared" si="1"/>
        <v>90.1639344262295</v>
      </c>
      <c r="H6" s="98">
        <f t="shared" si="2"/>
        <v>685.714285714286</v>
      </c>
    </row>
    <row r="7" ht="18" customHeight="1" spans="1:8">
      <c r="A7" s="117" t="s">
        <v>1440</v>
      </c>
      <c r="B7" s="97"/>
      <c r="C7" s="97">
        <v>26</v>
      </c>
      <c r="D7" s="97">
        <v>7</v>
      </c>
      <c r="E7" s="97">
        <v>20</v>
      </c>
      <c r="F7" s="118">
        <f t="shared" si="0"/>
        <v>0</v>
      </c>
      <c r="G7" s="98">
        <f t="shared" si="1"/>
        <v>76.9230769230769</v>
      </c>
      <c r="H7" s="98">
        <f t="shared" si="2"/>
        <v>185.714285714286</v>
      </c>
    </row>
    <row r="8" ht="18" customHeight="1" spans="1:8">
      <c r="A8" s="117" t="s">
        <v>1441</v>
      </c>
      <c r="B8" s="97"/>
      <c r="C8" s="97">
        <v>30</v>
      </c>
      <c r="D8" s="97">
        <v>0</v>
      </c>
      <c r="E8" s="97">
        <v>30</v>
      </c>
      <c r="F8" s="118">
        <f t="shared" si="0"/>
        <v>0</v>
      </c>
      <c r="G8" s="98">
        <f t="shared" si="1"/>
        <v>100</v>
      </c>
      <c r="H8" s="98">
        <f t="shared" si="2"/>
        <v>0</v>
      </c>
    </row>
    <row r="9" ht="18" customHeight="1" spans="1:8">
      <c r="A9" s="117" t="s">
        <v>1442</v>
      </c>
      <c r="B9" s="97"/>
      <c r="C9" s="97"/>
      <c r="D9" s="97">
        <v>0</v>
      </c>
      <c r="E9" s="97">
        <v>0</v>
      </c>
      <c r="F9" s="118">
        <f t="shared" si="0"/>
        <v>0</v>
      </c>
      <c r="G9" s="98">
        <f t="shared" si="1"/>
        <v>0</v>
      </c>
      <c r="H9" s="98">
        <f t="shared" si="2"/>
        <v>0</v>
      </c>
    </row>
    <row r="10" ht="18" customHeight="1" spans="1:8">
      <c r="A10" s="117" t="s">
        <v>1443</v>
      </c>
      <c r="B10" s="97"/>
      <c r="C10" s="97">
        <v>5</v>
      </c>
      <c r="D10" s="97">
        <v>0</v>
      </c>
      <c r="E10" s="97">
        <v>5</v>
      </c>
      <c r="F10" s="118">
        <f t="shared" si="0"/>
        <v>0</v>
      </c>
      <c r="G10" s="98">
        <f t="shared" si="1"/>
        <v>100</v>
      </c>
      <c r="H10" s="98">
        <f t="shared" si="2"/>
        <v>0</v>
      </c>
    </row>
    <row r="11" ht="18" customHeight="1" spans="1:8">
      <c r="A11" s="117" t="s">
        <v>1444</v>
      </c>
      <c r="B11" s="97">
        <v>0</v>
      </c>
      <c r="C11" s="97">
        <v>20</v>
      </c>
      <c r="D11" s="97">
        <v>0</v>
      </c>
      <c r="E11" s="97">
        <v>20</v>
      </c>
      <c r="F11" s="118">
        <f t="shared" si="0"/>
        <v>0</v>
      </c>
      <c r="G11" s="98">
        <f t="shared" si="1"/>
        <v>100</v>
      </c>
      <c r="H11" s="98">
        <f t="shared" si="2"/>
        <v>0</v>
      </c>
    </row>
    <row r="12" ht="18" customHeight="1" spans="1:8">
      <c r="A12" s="117" t="s">
        <v>1445</v>
      </c>
      <c r="B12" s="97"/>
      <c r="C12" s="97"/>
      <c r="D12" s="97">
        <v>0</v>
      </c>
      <c r="E12" s="97">
        <v>0</v>
      </c>
      <c r="F12" s="118">
        <f t="shared" si="0"/>
        <v>0</v>
      </c>
      <c r="G12" s="98">
        <f t="shared" si="1"/>
        <v>0</v>
      </c>
      <c r="H12" s="98">
        <f t="shared" si="2"/>
        <v>0</v>
      </c>
    </row>
    <row r="13" ht="18" customHeight="1" spans="1:8">
      <c r="A13" s="117" t="s">
        <v>1446</v>
      </c>
      <c r="B13" s="97"/>
      <c r="C13" s="97"/>
      <c r="D13" s="97">
        <v>0</v>
      </c>
      <c r="E13" s="97">
        <v>0</v>
      </c>
      <c r="F13" s="118">
        <f t="shared" si="0"/>
        <v>0</v>
      </c>
      <c r="G13" s="98">
        <f t="shared" si="1"/>
        <v>0</v>
      </c>
      <c r="H13" s="98">
        <f t="shared" si="2"/>
        <v>0</v>
      </c>
    </row>
    <row r="14" ht="18" customHeight="1" spans="1:8">
      <c r="A14" s="117" t="s">
        <v>1447</v>
      </c>
      <c r="B14" s="97"/>
      <c r="C14" s="97"/>
      <c r="D14" s="97">
        <v>0</v>
      </c>
      <c r="E14" s="97">
        <v>0</v>
      </c>
      <c r="F14" s="118">
        <f t="shared" si="0"/>
        <v>0</v>
      </c>
      <c r="G14" s="98">
        <f t="shared" si="1"/>
        <v>0</v>
      </c>
      <c r="H14" s="98">
        <f t="shared" si="2"/>
        <v>0</v>
      </c>
    </row>
    <row r="15" ht="18" customHeight="1" spans="1:8">
      <c r="A15" s="117" t="s">
        <v>1448</v>
      </c>
      <c r="B15" s="97"/>
      <c r="C15" s="97"/>
      <c r="D15" s="97">
        <v>0</v>
      </c>
      <c r="E15" s="97">
        <v>20</v>
      </c>
      <c r="F15" s="118">
        <f t="shared" si="0"/>
        <v>0</v>
      </c>
      <c r="G15" s="98">
        <f t="shared" si="1"/>
        <v>0</v>
      </c>
      <c r="H15" s="98">
        <f t="shared" si="2"/>
        <v>0</v>
      </c>
    </row>
    <row r="16" ht="18" customHeight="1" spans="1:8">
      <c r="A16" s="117" t="s">
        <v>1449</v>
      </c>
      <c r="B16" s="97"/>
      <c r="C16" s="97"/>
      <c r="D16" s="97">
        <v>0</v>
      </c>
      <c r="E16" s="97">
        <v>0</v>
      </c>
      <c r="F16" s="118">
        <f t="shared" si="0"/>
        <v>0</v>
      </c>
      <c r="G16" s="98">
        <f t="shared" si="1"/>
        <v>0</v>
      </c>
      <c r="H16" s="98">
        <f t="shared" si="2"/>
        <v>0</v>
      </c>
    </row>
    <row r="17" ht="18" customHeight="1" spans="1:8">
      <c r="A17" s="117" t="s">
        <v>1450</v>
      </c>
      <c r="B17" s="97">
        <v>0</v>
      </c>
      <c r="C17" s="97">
        <v>0</v>
      </c>
      <c r="D17" s="97">
        <v>0</v>
      </c>
      <c r="E17" s="97">
        <v>0</v>
      </c>
      <c r="F17" s="118">
        <f t="shared" si="0"/>
        <v>0</v>
      </c>
      <c r="G17" s="98">
        <f t="shared" si="1"/>
        <v>0</v>
      </c>
      <c r="H17" s="98">
        <f t="shared" si="2"/>
        <v>0</v>
      </c>
    </row>
    <row r="18" ht="18" customHeight="1" spans="1:8">
      <c r="A18" s="117" t="s">
        <v>1451</v>
      </c>
      <c r="B18" s="97"/>
      <c r="C18" s="97"/>
      <c r="D18" s="97">
        <v>0</v>
      </c>
      <c r="E18" s="97">
        <v>0</v>
      </c>
      <c r="F18" s="118">
        <f t="shared" si="0"/>
        <v>0</v>
      </c>
      <c r="G18" s="98">
        <f t="shared" si="1"/>
        <v>0</v>
      </c>
      <c r="H18" s="98">
        <f t="shared" si="2"/>
        <v>0</v>
      </c>
    </row>
    <row r="19" ht="18" customHeight="1" spans="1:8">
      <c r="A19" s="117" t="s">
        <v>1452</v>
      </c>
      <c r="B19" s="97"/>
      <c r="C19" s="97"/>
      <c r="D19" s="97">
        <v>0</v>
      </c>
      <c r="E19" s="97">
        <v>0</v>
      </c>
      <c r="F19" s="118">
        <f t="shared" si="0"/>
        <v>0</v>
      </c>
      <c r="G19" s="98">
        <f t="shared" si="1"/>
        <v>0</v>
      </c>
      <c r="H19" s="98">
        <f t="shared" si="2"/>
        <v>0</v>
      </c>
    </row>
    <row r="20" ht="18" customHeight="1" spans="1:8">
      <c r="A20" s="117" t="s">
        <v>162</v>
      </c>
      <c r="B20" s="97">
        <v>80</v>
      </c>
      <c r="C20" s="97">
        <v>31</v>
      </c>
      <c r="D20" s="97">
        <v>76</v>
      </c>
      <c r="E20" s="97">
        <v>71</v>
      </c>
      <c r="F20" s="118">
        <f t="shared" si="0"/>
        <v>88.75</v>
      </c>
      <c r="G20" s="98">
        <f t="shared" si="1"/>
        <v>229.032258064516</v>
      </c>
      <c r="H20" s="98">
        <f t="shared" si="2"/>
        <v>-6.57894736842105</v>
      </c>
    </row>
    <row r="21" ht="18" customHeight="1" spans="1:8">
      <c r="A21" s="117" t="s">
        <v>1453</v>
      </c>
      <c r="B21" s="97">
        <v>33</v>
      </c>
      <c r="C21" s="97">
        <v>31</v>
      </c>
      <c r="D21" s="97">
        <v>31</v>
      </c>
      <c r="E21" s="97">
        <v>31</v>
      </c>
      <c r="F21" s="118">
        <f t="shared" si="0"/>
        <v>93.9393939393939</v>
      </c>
      <c r="G21" s="98">
        <f t="shared" si="1"/>
        <v>100</v>
      </c>
      <c r="H21" s="98">
        <f t="shared" si="2"/>
        <v>0</v>
      </c>
    </row>
    <row r="22" ht="18" customHeight="1" spans="1:8">
      <c r="A22" s="117" t="s">
        <v>1454</v>
      </c>
      <c r="B22" s="97">
        <v>33</v>
      </c>
      <c r="C22" s="97">
        <v>31</v>
      </c>
      <c r="D22" s="97">
        <v>31</v>
      </c>
      <c r="E22" s="97">
        <v>31</v>
      </c>
      <c r="F22" s="118">
        <f t="shared" si="0"/>
        <v>93.9393939393939</v>
      </c>
      <c r="G22" s="98">
        <f t="shared" si="1"/>
        <v>100</v>
      </c>
      <c r="H22" s="98">
        <f t="shared" si="2"/>
        <v>0</v>
      </c>
    </row>
    <row r="23" ht="18" customHeight="1" spans="1:8">
      <c r="A23" s="117" t="s">
        <v>1455</v>
      </c>
      <c r="B23" s="97"/>
      <c r="C23" s="97"/>
      <c r="D23" s="97">
        <v>0</v>
      </c>
      <c r="E23" s="97">
        <v>0</v>
      </c>
      <c r="F23" s="118">
        <f t="shared" si="0"/>
        <v>0</v>
      </c>
      <c r="G23" s="98">
        <f t="shared" si="1"/>
        <v>0</v>
      </c>
      <c r="H23" s="98">
        <f t="shared" si="2"/>
        <v>0</v>
      </c>
    </row>
    <row r="24" ht="18" customHeight="1" spans="1:8">
      <c r="A24" s="117" t="s">
        <v>1456</v>
      </c>
      <c r="B24" s="97"/>
      <c r="C24" s="97"/>
      <c r="D24" s="97">
        <v>0</v>
      </c>
      <c r="E24" s="97">
        <v>0</v>
      </c>
      <c r="F24" s="118">
        <f t="shared" si="0"/>
        <v>0</v>
      </c>
      <c r="G24" s="98">
        <f t="shared" si="1"/>
        <v>0</v>
      </c>
      <c r="H24" s="98">
        <f t="shared" si="2"/>
        <v>0</v>
      </c>
    </row>
    <row r="25" ht="18" customHeight="1" spans="1:8">
      <c r="A25" s="117" t="s">
        <v>1457</v>
      </c>
      <c r="B25" s="97">
        <v>47</v>
      </c>
      <c r="C25" s="97"/>
      <c r="D25" s="97">
        <v>45</v>
      </c>
      <c r="E25" s="97">
        <v>40</v>
      </c>
      <c r="F25" s="118">
        <f t="shared" si="0"/>
        <v>85.1063829787234</v>
      </c>
      <c r="G25" s="98">
        <f t="shared" si="1"/>
        <v>0</v>
      </c>
      <c r="H25" s="98">
        <f t="shared" si="2"/>
        <v>-11.1111111111111</v>
      </c>
    </row>
    <row r="26" ht="18" customHeight="1" spans="1:8">
      <c r="A26" s="117" t="s">
        <v>1454</v>
      </c>
      <c r="B26" s="97"/>
      <c r="C26" s="97"/>
      <c r="D26" s="97">
        <v>0</v>
      </c>
      <c r="E26" s="97">
        <v>0</v>
      </c>
      <c r="F26" s="118">
        <f t="shared" si="0"/>
        <v>0</v>
      </c>
      <c r="G26" s="98">
        <f t="shared" si="1"/>
        <v>0</v>
      </c>
      <c r="H26" s="98">
        <f t="shared" si="2"/>
        <v>0</v>
      </c>
    </row>
    <row r="27" ht="18" customHeight="1" spans="1:8">
      <c r="A27" s="117" t="s">
        <v>1455</v>
      </c>
      <c r="B27" s="97"/>
      <c r="C27" s="97"/>
      <c r="D27" s="97">
        <v>0</v>
      </c>
      <c r="E27" s="97">
        <v>0</v>
      </c>
      <c r="F27" s="118">
        <f t="shared" si="0"/>
        <v>0</v>
      </c>
      <c r="G27" s="98">
        <f t="shared" si="1"/>
        <v>0</v>
      </c>
      <c r="H27" s="98">
        <f t="shared" si="2"/>
        <v>0</v>
      </c>
    </row>
    <row r="28" ht="18" customHeight="1" spans="1:8">
      <c r="A28" s="117" t="s">
        <v>1458</v>
      </c>
      <c r="B28" s="97">
        <v>47</v>
      </c>
      <c r="C28" s="97"/>
      <c r="D28" s="97">
        <v>45</v>
      </c>
      <c r="E28" s="97">
        <v>40</v>
      </c>
      <c r="F28" s="118">
        <f t="shared" si="0"/>
        <v>85.1063829787234</v>
      </c>
      <c r="G28" s="98">
        <f t="shared" si="1"/>
        <v>0</v>
      </c>
      <c r="H28" s="98">
        <f t="shared" si="2"/>
        <v>-11.1111111111111</v>
      </c>
    </row>
    <row r="29" ht="18" customHeight="1" spans="1:8">
      <c r="A29" s="117" t="s">
        <v>1459</v>
      </c>
      <c r="B29" s="97">
        <v>0</v>
      </c>
      <c r="C29" s="97">
        <v>0</v>
      </c>
      <c r="D29" s="97">
        <v>0</v>
      </c>
      <c r="E29" s="97">
        <v>0</v>
      </c>
      <c r="F29" s="118">
        <f t="shared" si="0"/>
        <v>0</v>
      </c>
      <c r="G29" s="98">
        <f t="shared" si="1"/>
        <v>0</v>
      </c>
      <c r="H29" s="98">
        <f t="shared" si="2"/>
        <v>0</v>
      </c>
    </row>
    <row r="30" ht="18" customHeight="1" spans="1:8">
      <c r="A30" s="117" t="s">
        <v>1455</v>
      </c>
      <c r="B30" s="97"/>
      <c r="C30" s="97"/>
      <c r="D30" s="97">
        <v>0</v>
      </c>
      <c r="E30" s="97">
        <v>0</v>
      </c>
      <c r="F30" s="118">
        <f t="shared" si="0"/>
        <v>0</v>
      </c>
      <c r="G30" s="98">
        <f t="shared" si="1"/>
        <v>0</v>
      </c>
      <c r="H30" s="98">
        <f t="shared" si="2"/>
        <v>0</v>
      </c>
    </row>
    <row r="31" ht="18" customHeight="1" spans="1:8">
      <c r="A31" s="117" t="s">
        <v>1460</v>
      </c>
      <c r="B31" s="97"/>
      <c r="C31" s="97"/>
      <c r="D31" s="97">
        <v>0</v>
      </c>
      <c r="E31" s="97">
        <v>0</v>
      </c>
      <c r="F31" s="118">
        <f t="shared" si="0"/>
        <v>0</v>
      </c>
      <c r="G31" s="98">
        <f t="shared" si="1"/>
        <v>0</v>
      </c>
      <c r="H31" s="98">
        <f t="shared" si="2"/>
        <v>0</v>
      </c>
    </row>
    <row r="32" ht="18" customHeight="1" spans="1:8">
      <c r="A32" s="117" t="s">
        <v>164</v>
      </c>
      <c r="B32" s="97">
        <v>0</v>
      </c>
      <c r="C32" s="97">
        <v>0</v>
      </c>
      <c r="D32" s="97">
        <v>0</v>
      </c>
      <c r="E32" s="97">
        <v>0</v>
      </c>
      <c r="F32" s="118">
        <f t="shared" si="0"/>
        <v>0</v>
      </c>
      <c r="G32" s="98">
        <f t="shared" si="1"/>
        <v>0</v>
      </c>
      <c r="H32" s="98">
        <f t="shared" si="2"/>
        <v>0</v>
      </c>
    </row>
    <row r="33" ht="18" customHeight="1" spans="1:8">
      <c r="A33" s="117" t="s">
        <v>1461</v>
      </c>
      <c r="B33" s="97">
        <v>0</v>
      </c>
      <c r="C33" s="97">
        <v>0</v>
      </c>
      <c r="D33" s="97">
        <v>0</v>
      </c>
      <c r="E33" s="97">
        <v>0</v>
      </c>
      <c r="F33" s="118">
        <f t="shared" si="0"/>
        <v>0</v>
      </c>
      <c r="G33" s="98">
        <f t="shared" si="1"/>
        <v>0</v>
      </c>
      <c r="H33" s="98">
        <f t="shared" si="2"/>
        <v>0</v>
      </c>
    </row>
    <row r="34" ht="18" customHeight="1" spans="1:8">
      <c r="A34" s="117" t="s">
        <v>1462</v>
      </c>
      <c r="B34" s="97"/>
      <c r="C34" s="97"/>
      <c r="D34" s="97">
        <v>0</v>
      </c>
      <c r="E34" s="97">
        <v>0</v>
      </c>
      <c r="F34" s="118">
        <f t="shared" si="0"/>
        <v>0</v>
      </c>
      <c r="G34" s="98">
        <f t="shared" si="1"/>
        <v>0</v>
      </c>
      <c r="H34" s="98">
        <f t="shared" si="2"/>
        <v>0</v>
      </c>
    </row>
    <row r="35" ht="18" customHeight="1" spans="1:8">
      <c r="A35" s="117" t="s">
        <v>1463</v>
      </c>
      <c r="B35" s="97"/>
      <c r="C35" s="97"/>
      <c r="D35" s="97">
        <v>0</v>
      </c>
      <c r="E35" s="97">
        <v>0</v>
      </c>
      <c r="F35" s="118">
        <f t="shared" si="0"/>
        <v>0</v>
      </c>
      <c r="G35" s="98">
        <f t="shared" si="1"/>
        <v>0</v>
      </c>
      <c r="H35" s="98">
        <f t="shared" si="2"/>
        <v>0</v>
      </c>
    </row>
    <row r="36" ht="18" customHeight="1" spans="1:8">
      <c r="A36" s="117" t="s">
        <v>1464</v>
      </c>
      <c r="B36" s="97"/>
      <c r="C36" s="97"/>
      <c r="D36" s="97">
        <v>0</v>
      </c>
      <c r="E36" s="97">
        <v>0</v>
      </c>
      <c r="F36" s="118">
        <f t="shared" si="0"/>
        <v>0</v>
      </c>
      <c r="G36" s="98">
        <f t="shared" si="1"/>
        <v>0</v>
      </c>
      <c r="H36" s="98">
        <f t="shared" si="2"/>
        <v>0</v>
      </c>
    </row>
    <row r="37" ht="18" customHeight="1" spans="1:8">
      <c r="A37" s="117" t="s">
        <v>1465</v>
      </c>
      <c r="B37" s="97"/>
      <c r="C37" s="97"/>
      <c r="D37" s="97">
        <v>0</v>
      </c>
      <c r="E37" s="97">
        <v>0</v>
      </c>
      <c r="F37" s="118">
        <f t="shared" si="0"/>
        <v>0</v>
      </c>
      <c r="G37" s="98">
        <f t="shared" si="1"/>
        <v>0</v>
      </c>
      <c r="H37" s="98">
        <f t="shared" si="2"/>
        <v>0</v>
      </c>
    </row>
    <row r="38" ht="18" customHeight="1" spans="1:8">
      <c r="A38" s="117" t="s">
        <v>165</v>
      </c>
      <c r="B38" s="97">
        <v>149501</v>
      </c>
      <c r="C38" s="97">
        <v>104588</v>
      </c>
      <c r="D38" s="97">
        <v>172408</v>
      </c>
      <c r="E38" s="97">
        <v>101910</v>
      </c>
      <c r="F38" s="118">
        <f t="shared" si="0"/>
        <v>68.1667681152634</v>
      </c>
      <c r="G38" s="98">
        <f t="shared" si="1"/>
        <v>97.4394768042223</v>
      </c>
      <c r="H38" s="98">
        <f t="shared" si="2"/>
        <v>-40.8902139111874</v>
      </c>
    </row>
    <row r="39" ht="18" customHeight="1" spans="1:8">
      <c r="A39" s="117" t="s">
        <v>1466</v>
      </c>
      <c r="B39" s="97">
        <v>48732</v>
      </c>
      <c r="C39" s="97">
        <v>5070</v>
      </c>
      <c r="D39" s="97">
        <v>168748</v>
      </c>
      <c r="E39" s="97">
        <v>3846</v>
      </c>
      <c r="F39" s="118">
        <f t="shared" si="0"/>
        <v>7.89214479192317</v>
      </c>
      <c r="G39" s="98">
        <f t="shared" si="1"/>
        <v>75.8579881656805</v>
      </c>
      <c r="H39" s="98">
        <f t="shared" si="2"/>
        <v>-97.7208618768815</v>
      </c>
    </row>
    <row r="40" ht="18" customHeight="1" spans="1:8">
      <c r="A40" s="117" t="s">
        <v>1467</v>
      </c>
      <c r="B40" s="97">
        <v>33909</v>
      </c>
      <c r="C40" s="97">
        <v>1429</v>
      </c>
      <c r="D40" s="97">
        <v>85867</v>
      </c>
      <c r="E40" s="97">
        <v>1495</v>
      </c>
      <c r="F40" s="118">
        <f t="shared" si="0"/>
        <v>4.40885900498393</v>
      </c>
      <c r="G40" s="98">
        <f t="shared" si="1"/>
        <v>104.618614415675</v>
      </c>
      <c r="H40" s="98">
        <f t="shared" si="2"/>
        <v>-98.25893533022</v>
      </c>
    </row>
    <row r="41" ht="18" customHeight="1" spans="1:8">
      <c r="A41" s="117" t="s">
        <v>1468</v>
      </c>
      <c r="B41" s="97"/>
      <c r="C41" s="97"/>
      <c r="D41" s="97">
        <v>2346</v>
      </c>
      <c r="E41" s="97">
        <v>0</v>
      </c>
      <c r="F41" s="118">
        <f t="shared" si="0"/>
        <v>0</v>
      </c>
      <c r="G41" s="98">
        <f t="shared" si="1"/>
        <v>0</v>
      </c>
      <c r="H41" s="98">
        <f t="shared" si="2"/>
        <v>-100</v>
      </c>
    </row>
    <row r="42" ht="18" customHeight="1" spans="1:8">
      <c r="A42" s="117" t="s">
        <v>1469</v>
      </c>
      <c r="B42" s="97"/>
      <c r="C42" s="97"/>
      <c r="D42" s="97">
        <v>8879</v>
      </c>
      <c r="E42" s="97">
        <v>0</v>
      </c>
      <c r="F42" s="118">
        <f t="shared" si="0"/>
        <v>0</v>
      </c>
      <c r="G42" s="98">
        <f t="shared" si="1"/>
        <v>0</v>
      </c>
      <c r="H42" s="98">
        <f t="shared" si="2"/>
        <v>-100</v>
      </c>
    </row>
    <row r="43" ht="18" customHeight="1" spans="1:8">
      <c r="A43" s="117" t="s">
        <v>1470</v>
      </c>
      <c r="B43" s="97"/>
      <c r="C43" s="97"/>
      <c r="D43" s="97">
        <v>0</v>
      </c>
      <c r="E43" s="97">
        <v>0</v>
      </c>
      <c r="F43" s="118">
        <f t="shared" si="0"/>
        <v>0</v>
      </c>
      <c r="G43" s="98">
        <f t="shared" si="1"/>
        <v>0</v>
      </c>
      <c r="H43" s="98">
        <f t="shared" si="2"/>
        <v>0</v>
      </c>
    </row>
    <row r="44" ht="18" customHeight="1" spans="1:8">
      <c r="A44" s="117" t="s">
        <v>1471</v>
      </c>
      <c r="B44" s="97">
        <v>8286</v>
      </c>
      <c r="C44" s="97">
        <v>848</v>
      </c>
      <c r="D44" s="97">
        <v>13242</v>
      </c>
      <c r="E44" s="97">
        <v>1558</v>
      </c>
      <c r="F44" s="118">
        <f t="shared" si="0"/>
        <v>18.8027999034516</v>
      </c>
      <c r="G44" s="98">
        <f t="shared" si="1"/>
        <v>183.72641509434</v>
      </c>
      <c r="H44" s="98">
        <f t="shared" si="2"/>
        <v>-88.2344056789005</v>
      </c>
    </row>
    <row r="45" ht="18" customHeight="1" spans="1:8">
      <c r="A45" s="117" t="s">
        <v>1472</v>
      </c>
      <c r="B45" s="97">
        <v>331</v>
      </c>
      <c r="C45" s="97"/>
      <c r="D45" s="97">
        <v>298</v>
      </c>
      <c r="E45" s="97">
        <v>0</v>
      </c>
      <c r="F45" s="118">
        <f t="shared" si="0"/>
        <v>0</v>
      </c>
      <c r="G45" s="98">
        <f t="shared" si="1"/>
        <v>0</v>
      </c>
      <c r="H45" s="98">
        <f t="shared" si="2"/>
        <v>-100</v>
      </c>
    </row>
    <row r="46" ht="18" customHeight="1" spans="1:8">
      <c r="A46" s="117" t="s">
        <v>1473</v>
      </c>
      <c r="B46" s="97">
        <v>2810</v>
      </c>
      <c r="C46" s="97"/>
      <c r="D46" s="97">
        <v>1419</v>
      </c>
      <c r="E46" s="97">
        <v>0</v>
      </c>
      <c r="F46" s="118">
        <f t="shared" si="0"/>
        <v>0</v>
      </c>
      <c r="G46" s="98">
        <f t="shared" si="1"/>
        <v>0</v>
      </c>
      <c r="H46" s="98">
        <f t="shared" si="2"/>
        <v>-100</v>
      </c>
    </row>
    <row r="47" ht="18" customHeight="1" spans="1:8">
      <c r="A47" s="117" t="s">
        <v>1474</v>
      </c>
      <c r="B47" s="97"/>
      <c r="C47" s="97"/>
      <c r="D47" s="97">
        <v>0</v>
      </c>
      <c r="E47" s="97">
        <v>0</v>
      </c>
      <c r="F47" s="118">
        <f t="shared" si="0"/>
        <v>0</v>
      </c>
      <c r="G47" s="98">
        <f t="shared" si="1"/>
        <v>0</v>
      </c>
      <c r="H47" s="98">
        <f t="shared" si="2"/>
        <v>0</v>
      </c>
    </row>
    <row r="48" ht="18" customHeight="1" spans="1:8">
      <c r="A48" s="117" t="s">
        <v>1475</v>
      </c>
      <c r="B48" s="97"/>
      <c r="C48" s="97"/>
      <c r="D48" s="97">
        <v>50050</v>
      </c>
      <c r="E48" s="97">
        <v>0</v>
      </c>
      <c r="F48" s="118">
        <f t="shared" si="0"/>
        <v>0</v>
      </c>
      <c r="G48" s="98">
        <f t="shared" si="1"/>
        <v>0</v>
      </c>
      <c r="H48" s="98">
        <f t="shared" si="2"/>
        <v>-100</v>
      </c>
    </row>
    <row r="49" ht="18" customHeight="1" spans="1:8">
      <c r="A49" s="117" t="s">
        <v>1476</v>
      </c>
      <c r="B49" s="97"/>
      <c r="C49" s="97"/>
      <c r="D49" s="97">
        <v>0</v>
      </c>
      <c r="E49" s="97">
        <v>0</v>
      </c>
      <c r="F49" s="118">
        <f t="shared" si="0"/>
        <v>0</v>
      </c>
      <c r="G49" s="98">
        <f t="shared" si="1"/>
        <v>0</v>
      </c>
      <c r="H49" s="98">
        <f t="shared" si="2"/>
        <v>0</v>
      </c>
    </row>
    <row r="50" ht="18" customHeight="1" spans="1:8">
      <c r="A50" s="117" t="s">
        <v>1129</v>
      </c>
      <c r="B50" s="97"/>
      <c r="C50" s="97"/>
      <c r="D50" s="97">
        <v>0</v>
      </c>
      <c r="E50" s="97">
        <v>0</v>
      </c>
      <c r="F50" s="118">
        <f t="shared" si="0"/>
        <v>0</v>
      </c>
      <c r="G50" s="98">
        <f t="shared" si="1"/>
        <v>0</v>
      </c>
      <c r="H50" s="98">
        <f t="shared" si="2"/>
        <v>0</v>
      </c>
    </row>
    <row r="51" ht="18" customHeight="1" spans="1:8">
      <c r="A51" s="117" t="s">
        <v>1477</v>
      </c>
      <c r="B51" s="97">
        <v>3396</v>
      </c>
      <c r="C51" s="97">
        <v>2793</v>
      </c>
      <c r="D51" s="97">
        <v>6647</v>
      </c>
      <c r="E51" s="97">
        <v>793</v>
      </c>
      <c r="F51" s="118">
        <f t="shared" si="0"/>
        <v>23.3510011778563</v>
      </c>
      <c r="G51" s="98">
        <f t="shared" si="1"/>
        <v>28.3924095954171</v>
      </c>
      <c r="H51" s="98">
        <f t="shared" si="2"/>
        <v>-88.0698059274861</v>
      </c>
    </row>
    <row r="52" ht="18" customHeight="1" spans="1:8">
      <c r="A52" s="117" t="s">
        <v>1478</v>
      </c>
      <c r="B52" s="97">
        <v>289</v>
      </c>
      <c r="C52" s="97">
        <v>113</v>
      </c>
      <c r="D52" s="97">
        <v>254</v>
      </c>
      <c r="E52" s="97">
        <v>0</v>
      </c>
      <c r="F52" s="118">
        <f t="shared" si="0"/>
        <v>0</v>
      </c>
      <c r="G52" s="98">
        <f t="shared" si="1"/>
        <v>0</v>
      </c>
      <c r="H52" s="98">
        <f t="shared" si="2"/>
        <v>-100</v>
      </c>
    </row>
    <row r="53" ht="18" customHeight="1" spans="1:8">
      <c r="A53" s="117" t="s">
        <v>1467</v>
      </c>
      <c r="B53" s="97">
        <v>289</v>
      </c>
      <c r="C53" s="97">
        <v>113</v>
      </c>
      <c r="D53" s="97">
        <v>176</v>
      </c>
      <c r="E53" s="97">
        <v>0</v>
      </c>
      <c r="F53" s="118">
        <f t="shared" si="0"/>
        <v>0</v>
      </c>
      <c r="G53" s="98">
        <f t="shared" si="1"/>
        <v>0</v>
      </c>
      <c r="H53" s="98">
        <f t="shared" si="2"/>
        <v>-100</v>
      </c>
    </row>
    <row r="54" ht="18" customHeight="1" spans="1:8">
      <c r="A54" s="117" t="s">
        <v>1468</v>
      </c>
      <c r="B54" s="97"/>
      <c r="C54" s="97"/>
      <c r="D54" s="97">
        <v>0</v>
      </c>
      <c r="E54" s="97">
        <v>0</v>
      </c>
      <c r="F54" s="118">
        <f t="shared" si="0"/>
        <v>0</v>
      </c>
      <c r="G54" s="98">
        <f t="shared" si="1"/>
        <v>0</v>
      </c>
      <c r="H54" s="98">
        <f t="shared" si="2"/>
        <v>0</v>
      </c>
    </row>
    <row r="55" ht="18" customHeight="1" spans="1:8">
      <c r="A55" s="117" t="s">
        <v>1479</v>
      </c>
      <c r="B55" s="97"/>
      <c r="C55" s="97"/>
      <c r="D55" s="97">
        <v>78</v>
      </c>
      <c r="E55" s="97">
        <v>0</v>
      </c>
      <c r="F55" s="118">
        <f t="shared" si="0"/>
        <v>0</v>
      </c>
      <c r="G55" s="98">
        <f t="shared" si="1"/>
        <v>0</v>
      </c>
      <c r="H55" s="98">
        <f t="shared" si="2"/>
        <v>-100</v>
      </c>
    </row>
    <row r="56" ht="18" customHeight="1" spans="1:8">
      <c r="A56" s="117" t="s">
        <v>1480</v>
      </c>
      <c r="B56" s="97">
        <v>217</v>
      </c>
      <c r="C56" s="97"/>
      <c r="D56" s="97">
        <v>393</v>
      </c>
      <c r="E56" s="97">
        <v>0</v>
      </c>
      <c r="F56" s="118">
        <f t="shared" si="0"/>
        <v>0</v>
      </c>
      <c r="G56" s="98">
        <f t="shared" si="1"/>
        <v>0</v>
      </c>
      <c r="H56" s="98">
        <f t="shared" si="2"/>
        <v>-100</v>
      </c>
    </row>
    <row r="57" ht="18" customHeight="1" spans="1:8">
      <c r="A57" s="117" t="s">
        <v>1481</v>
      </c>
      <c r="B57" s="97">
        <v>963</v>
      </c>
      <c r="C57" s="97">
        <v>245</v>
      </c>
      <c r="D57" s="97">
        <v>753</v>
      </c>
      <c r="E57" s="97">
        <v>294</v>
      </c>
      <c r="F57" s="118">
        <f t="shared" si="0"/>
        <v>30.5295950155763</v>
      </c>
      <c r="G57" s="98">
        <f t="shared" si="1"/>
        <v>120</v>
      </c>
      <c r="H57" s="98">
        <f t="shared" si="2"/>
        <v>-60.9561752988048</v>
      </c>
    </row>
    <row r="58" ht="18" customHeight="1" spans="1:8">
      <c r="A58" s="117" t="s">
        <v>1482</v>
      </c>
      <c r="B58" s="97">
        <v>390</v>
      </c>
      <c r="C58" s="97"/>
      <c r="D58" s="97">
        <v>350</v>
      </c>
      <c r="E58" s="97">
        <v>0</v>
      </c>
      <c r="F58" s="118">
        <f t="shared" si="0"/>
        <v>0</v>
      </c>
      <c r="G58" s="98">
        <f t="shared" si="1"/>
        <v>0</v>
      </c>
      <c r="H58" s="98">
        <f t="shared" si="2"/>
        <v>-100</v>
      </c>
    </row>
    <row r="59" ht="18" customHeight="1" spans="1:8">
      <c r="A59" s="117" t="s">
        <v>1483</v>
      </c>
      <c r="B59" s="97">
        <v>360</v>
      </c>
      <c r="C59" s="97">
        <v>245</v>
      </c>
      <c r="D59" s="97">
        <v>300</v>
      </c>
      <c r="E59" s="97">
        <v>294</v>
      </c>
      <c r="F59" s="118">
        <f t="shared" si="0"/>
        <v>81.6666666666667</v>
      </c>
      <c r="G59" s="98">
        <f t="shared" si="1"/>
        <v>120</v>
      </c>
      <c r="H59" s="98">
        <f t="shared" si="2"/>
        <v>-2</v>
      </c>
    </row>
    <row r="60" ht="18" customHeight="1" spans="1:8">
      <c r="A60" s="117" t="s">
        <v>1484</v>
      </c>
      <c r="B60" s="97"/>
      <c r="C60" s="97"/>
      <c r="D60" s="97">
        <v>0</v>
      </c>
      <c r="E60" s="97">
        <v>0</v>
      </c>
      <c r="F60" s="118">
        <f t="shared" si="0"/>
        <v>0</v>
      </c>
      <c r="G60" s="98">
        <f t="shared" si="1"/>
        <v>0</v>
      </c>
      <c r="H60" s="98">
        <f t="shared" si="2"/>
        <v>0</v>
      </c>
    </row>
    <row r="61" ht="18" customHeight="1" spans="1:8">
      <c r="A61" s="117" t="s">
        <v>1485</v>
      </c>
      <c r="B61" s="97"/>
      <c r="C61" s="97"/>
      <c r="D61" s="97">
        <v>0</v>
      </c>
      <c r="E61" s="97">
        <v>0</v>
      </c>
      <c r="F61" s="118">
        <f t="shared" si="0"/>
        <v>0</v>
      </c>
      <c r="G61" s="98">
        <f t="shared" si="1"/>
        <v>0</v>
      </c>
      <c r="H61" s="98">
        <f t="shared" si="2"/>
        <v>0</v>
      </c>
    </row>
    <row r="62" ht="18" customHeight="1" spans="1:8">
      <c r="A62" s="117" t="s">
        <v>1486</v>
      </c>
      <c r="B62" s="97">
        <v>213</v>
      </c>
      <c r="C62" s="97"/>
      <c r="D62" s="97">
        <v>103</v>
      </c>
      <c r="E62" s="97">
        <v>0</v>
      </c>
      <c r="F62" s="118">
        <f t="shared" si="0"/>
        <v>0</v>
      </c>
      <c r="G62" s="98">
        <f t="shared" si="1"/>
        <v>0</v>
      </c>
      <c r="H62" s="98">
        <f t="shared" si="2"/>
        <v>-100</v>
      </c>
    </row>
    <row r="63" ht="18" customHeight="1" spans="1:8">
      <c r="A63" s="117" t="s">
        <v>1487</v>
      </c>
      <c r="B63" s="97">
        <v>2300</v>
      </c>
      <c r="C63" s="97">
        <v>2160</v>
      </c>
      <c r="D63" s="97">
        <v>2260</v>
      </c>
      <c r="E63" s="97">
        <v>770</v>
      </c>
      <c r="F63" s="118">
        <f t="shared" si="0"/>
        <v>33.4782608695652</v>
      </c>
      <c r="G63" s="98">
        <f t="shared" si="1"/>
        <v>35.6481481481481</v>
      </c>
      <c r="H63" s="98">
        <f t="shared" si="2"/>
        <v>-65.929203539823</v>
      </c>
    </row>
    <row r="64" ht="18" customHeight="1" spans="1:8">
      <c r="A64" s="117" t="s">
        <v>1488</v>
      </c>
      <c r="B64" s="97">
        <v>2250</v>
      </c>
      <c r="C64" s="97">
        <v>2160</v>
      </c>
      <c r="D64" s="97">
        <v>2220</v>
      </c>
      <c r="E64" s="97">
        <v>770</v>
      </c>
      <c r="F64" s="118">
        <f t="shared" si="0"/>
        <v>34.2222222222222</v>
      </c>
      <c r="G64" s="98">
        <f t="shared" si="1"/>
        <v>35.6481481481481</v>
      </c>
      <c r="H64" s="98">
        <f t="shared" si="2"/>
        <v>-65.3153153153153</v>
      </c>
    </row>
    <row r="65" ht="18" customHeight="1" spans="1:8">
      <c r="A65" s="117" t="s">
        <v>1489</v>
      </c>
      <c r="B65" s="97">
        <v>50</v>
      </c>
      <c r="C65" s="97"/>
      <c r="D65" s="97">
        <v>40</v>
      </c>
      <c r="E65" s="97">
        <v>0</v>
      </c>
      <c r="F65" s="118">
        <f t="shared" si="0"/>
        <v>0</v>
      </c>
      <c r="G65" s="98">
        <f t="shared" si="1"/>
        <v>0</v>
      </c>
      <c r="H65" s="98">
        <f t="shared" si="2"/>
        <v>-100</v>
      </c>
    </row>
    <row r="66" ht="18" customHeight="1" spans="1:8">
      <c r="A66" s="117" t="s">
        <v>1490</v>
      </c>
      <c r="B66" s="97"/>
      <c r="C66" s="97"/>
      <c r="D66" s="97">
        <v>0</v>
      </c>
      <c r="E66" s="97">
        <v>0</v>
      </c>
      <c r="F66" s="118">
        <f t="shared" si="0"/>
        <v>0</v>
      </c>
      <c r="G66" s="98">
        <f t="shared" si="1"/>
        <v>0</v>
      </c>
      <c r="H66" s="98">
        <f t="shared" si="2"/>
        <v>0</v>
      </c>
    </row>
    <row r="67" ht="18" customHeight="1" spans="1:8">
      <c r="A67" s="117" t="s">
        <v>1491</v>
      </c>
      <c r="B67" s="97">
        <v>97000</v>
      </c>
      <c r="C67" s="97">
        <v>97000</v>
      </c>
      <c r="D67" s="97">
        <v>0</v>
      </c>
      <c r="E67" s="97">
        <v>97000</v>
      </c>
      <c r="F67" s="118">
        <f t="shared" si="0"/>
        <v>100</v>
      </c>
      <c r="G67" s="98">
        <f t="shared" si="1"/>
        <v>100</v>
      </c>
      <c r="H67" s="98">
        <f t="shared" si="2"/>
        <v>0</v>
      </c>
    </row>
    <row r="68" ht="18" customHeight="1" spans="1:8">
      <c r="A68" s="117" t="s">
        <v>1492</v>
      </c>
      <c r="B68" s="97">
        <v>97000</v>
      </c>
      <c r="C68" s="97">
        <v>97000</v>
      </c>
      <c r="D68" s="97">
        <v>0</v>
      </c>
      <c r="E68" s="97">
        <v>97000</v>
      </c>
      <c r="F68" s="118">
        <f t="shared" si="0"/>
        <v>100</v>
      </c>
      <c r="G68" s="98">
        <f t="shared" si="1"/>
        <v>100</v>
      </c>
      <c r="H68" s="98">
        <f t="shared" si="2"/>
        <v>0</v>
      </c>
    </row>
    <row r="69" ht="18" customHeight="1" spans="1:8">
      <c r="A69" s="117" t="s">
        <v>1493</v>
      </c>
      <c r="B69" s="97"/>
      <c r="C69" s="97"/>
      <c r="D69" s="97">
        <v>0</v>
      </c>
      <c r="E69" s="97">
        <v>0</v>
      </c>
      <c r="F69" s="118">
        <f t="shared" ref="F69:F132" si="3">IF(B69&lt;&gt;0,(E69/B69)*100,0)</f>
        <v>0</v>
      </c>
      <c r="G69" s="98">
        <f t="shared" ref="G69:G132" si="4">IF(C69&lt;&gt;0,(E69/C69)*100,0)</f>
        <v>0</v>
      </c>
      <c r="H69" s="98">
        <f t="shared" ref="H69:H132" si="5">IF(D69&lt;&gt;0,(E69/D69-1)*100,0)</f>
        <v>0</v>
      </c>
    </row>
    <row r="70" ht="18" customHeight="1" spans="1:8">
      <c r="A70" s="117" t="s">
        <v>1494</v>
      </c>
      <c r="B70" s="97"/>
      <c r="C70" s="97"/>
      <c r="D70" s="97">
        <v>0</v>
      </c>
      <c r="E70" s="97">
        <v>0</v>
      </c>
      <c r="F70" s="118">
        <f t="shared" si="3"/>
        <v>0</v>
      </c>
      <c r="G70" s="98">
        <f t="shared" si="4"/>
        <v>0</v>
      </c>
      <c r="H70" s="98">
        <f t="shared" si="5"/>
        <v>0</v>
      </c>
    </row>
    <row r="71" ht="18" customHeight="1" spans="1:8">
      <c r="A71" s="117" t="s">
        <v>1495</v>
      </c>
      <c r="B71" s="97">
        <v>0</v>
      </c>
      <c r="C71" s="97">
        <v>0</v>
      </c>
      <c r="D71" s="97">
        <v>0</v>
      </c>
      <c r="E71" s="97">
        <v>0</v>
      </c>
      <c r="F71" s="118">
        <f t="shared" si="3"/>
        <v>0</v>
      </c>
      <c r="G71" s="98">
        <f t="shared" si="4"/>
        <v>0</v>
      </c>
      <c r="H71" s="98">
        <f t="shared" si="5"/>
        <v>0</v>
      </c>
    </row>
    <row r="72" ht="18" customHeight="1" spans="1:8">
      <c r="A72" s="117" t="s">
        <v>1492</v>
      </c>
      <c r="B72" s="97"/>
      <c r="C72" s="97"/>
      <c r="D72" s="97">
        <v>0</v>
      </c>
      <c r="E72" s="97">
        <v>0</v>
      </c>
      <c r="F72" s="118">
        <f t="shared" si="3"/>
        <v>0</v>
      </c>
      <c r="G72" s="98">
        <f t="shared" si="4"/>
        <v>0</v>
      </c>
      <c r="H72" s="98">
        <f t="shared" si="5"/>
        <v>0</v>
      </c>
    </row>
    <row r="73" ht="18" customHeight="1" spans="1:8">
      <c r="A73" s="117" t="s">
        <v>1493</v>
      </c>
      <c r="B73" s="97"/>
      <c r="C73" s="97"/>
      <c r="D73" s="97">
        <v>0</v>
      </c>
      <c r="E73" s="97">
        <v>0</v>
      </c>
      <c r="F73" s="118">
        <f t="shared" si="3"/>
        <v>0</v>
      </c>
      <c r="G73" s="98">
        <f t="shared" si="4"/>
        <v>0</v>
      </c>
      <c r="H73" s="98">
        <f t="shared" si="5"/>
        <v>0</v>
      </c>
    </row>
    <row r="74" ht="18" customHeight="1" spans="1:8">
      <c r="A74" s="117" t="s">
        <v>1496</v>
      </c>
      <c r="B74" s="97"/>
      <c r="C74" s="97"/>
      <c r="D74" s="97">
        <v>0</v>
      </c>
      <c r="E74" s="97">
        <v>0</v>
      </c>
      <c r="F74" s="118">
        <f t="shared" si="3"/>
        <v>0</v>
      </c>
      <c r="G74" s="98">
        <f t="shared" si="4"/>
        <v>0</v>
      </c>
      <c r="H74" s="98">
        <f t="shared" si="5"/>
        <v>0</v>
      </c>
    </row>
    <row r="75" ht="18" customHeight="1" spans="1:8">
      <c r="A75" s="117" t="s">
        <v>1497</v>
      </c>
      <c r="B75" s="97">
        <v>0</v>
      </c>
      <c r="C75" s="97">
        <v>0</v>
      </c>
      <c r="D75" s="97">
        <v>0</v>
      </c>
      <c r="E75" s="97">
        <v>0</v>
      </c>
      <c r="F75" s="118">
        <f t="shared" si="3"/>
        <v>0</v>
      </c>
      <c r="G75" s="98">
        <f t="shared" si="4"/>
        <v>0</v>
      </c>
      <c r="H75" s="98">
        <f t="shared" si="5"/>
        <v>0</v>
      </c>
    </row>
    <row r="76" ht="18" customHeight="1" spans="1:8">
      <c r="A76" s="117" t="s">
        <v>1498</v>
      </c>
      <c r="B76" s="97"/>
      <c r="C76" s="97"/>
      <c r="D76" s="97">
        <v>0</v>
      </c>
      <c r="E76" s="97">
        <v>0</v>
      </c>
      <c r="F76" s="118">
        <f t="shared" si="3"/>
        <v>0</v>
      </c>
      <c r="G76" s="98">
        <f t="shared" si="4"/>
        <v>0</v>
      </c>
      <c r="H76" s="98">
        <f t="shared" si="5"/>
        <v>0</v>
      </c>
    </row>
    <row r="77" ht="18" customHeight="1" spans="1:8">
      <c r="A77" s="117" t="s">
        <v>1499</v>
      </c>
      <c r="B77" s="97"/>
      <c r="C77" s="97"/>
      <c r="D77" s="97">
        <v>0</v>
      </c>
      <c r="E77" s="97">
        <v>0</v>
      </c>
      <c r="F77" s="118">
        <f t="shared" si="3"/>
        <v>0</v>
      </c>
      <c r="G77" s="98">
        <f t="shared" si="4"/>
        <v>0</v>
      </c>
      <c r="H77" s="98">
        <f t="shared" si="5"/>
        <v>0</v>
      </c>
    </row>
    <row r="78" ht="18" customHeight="1" spans="1:8">
      <c r="A78" s="117" t="s">
        <v>1500</v>
      </c>
      <c r="B78" s="97"/>
      <c r="C78" s="97"/>
      <c r="D78" s="97">
        <v>0</v>
      </c>
      <c r="E78" s="97">
        <v>0</v>
      </c>
      <c r="F78" s="118">
        <f t="shared" si="3"/>
        <v>0</v>
      </c>
      <c r="G78" s="98">
        <f t="shared" si="4"/>
        <v>0</v>
      </c>
      <c r="H78" s="98">
        <f t="shared" si="5"/>
        <v>0</v>
      </c>
    </row>
    <row r="79" ht="18" customHeight="1" spans="1:8">
      <c r="A79" s="117" t="s">
        <v>1501</v>
      </c>
      <c r="B79" s="97"/>
      <c r="C79" s="97"/>
      <c r="D79" s="97">
        <v>0</v>
      </c>
      <c r="E79" s="97">
        <v>0</v>
      </c>
      <c r="F79" s="118">
        <f t="shared" si="3"/>
        <v>0</v>
      </c>
      <c r="G79" s="98">
        <f t="shared" si="4"/>
        <v>0</v>
      </c>
      <c r="H79" s="98">
        <f t="shared" si="5"/>
        <v>0</v>
      </c>
    </row>
    <row r="80" ht="18" customHeight="1" spans="1:8">
      <c r="A80" s="117" t="s">
        <v>1502</v>
      </c>
      <c r="B80" s="97"/>
      <c r="C80" s="97"/>
      <c r="D80" s="97">
        <v>0</v>
      </c>
      <c r="E80" s="97">
        <v>0</v>
      </c>
      <c r="F80" s="118">
        <f t="shared" si="3"/>
        <v>0</v>
      </c>
      <c r="G80" s="98">
        <f t="shared" si="4"/>
        <v>0</v>
      </c>
      <c r="H80" s="98">
        <f t="shared" si="5"/>
        <v>0</v>
      </c>
    </row>
    <row r="81" ht="18" customHeight="1" spans="1:8">
      <c r="A81" s="117" t="s">
        <v>1503</v>
      </c>
      <c r="B81" s="97">
        <v>0</v>
      </c>
      <c r="C81" s="97">
        <v>0</v>
      </c>
      <c r="D81" s="97">
        <v>0</v>
      </c>
      <c r="E81" s="97">
        <v>0</v>
      </c>
      <c r="F81" s="118">
        <f t="shared" si="3"/>
        <v>0</v>
      </c>
      <c r="G81" s="98">
        <f t="shared" si="4"/>
        <v>0</v>
      </c>
      <c r="H81" s="98">
        <f t="shared" si="5"/>
        <v>0</v>
      </c>
    </row>
    <row r="82" ht="18" customHeight="1" spans="1:8">
      <c r="A82" s="117" t="s">
        <v>1504</v>
      </c>
      <c r="B82" s="97"/>
      <c r="C82" s="97"/>
      <c r="D82" s="97">
        <v>0</v>
      </c>
      <c r="E82" s="97">
        <v>0</v>
      </c>
      <c r="F82" s="118">
        <f t="shared" si="3"/>
        <v>0</v>
      </c>
      <c r="G82" s="98">
        <f t="shared" si="4"/>
        <v>0</v>
      </c>
      <c r="H82" s="98">
        <f t="shared" si="5"/>
        <v>0</v>
      </c>
    </row>
    <row r="83" ht="18" customHeight="1" spans="1:8">
      <c r="A83" s="117" t="s">
        <v>1505</v>
      </c>
      <c r="B83" s="97"/>
      <c r="C83" s="97"/>
      <c r="D83" s="97">
        <v>0</v>
      </c>
      <c r="E83" s="97">
        <v>0</v>
      </c>
      <c r="F83" s="118">
        <f t="shared" si="3"/>
        <v>0</v>
      </c>
      <c r="G83" s="98">
        <f t="shared" si="4"/>
        <v>0</v>
      </c>
      <c r="H83" s="98">
        <f t="shared" si="5"/>
        <v>0</v>
      </c>
    </row>
    <row r="84" ht="18" customHeight="1" spans="1:8">
      <c r="A84" s="117" t="s">
        <v>166</v>
      </c>
      <c r="B84" s="97">
        <v>1680</v>
      </c>
      <c r="C84" s="97">
        <v>236</v>
      </c>
      <c r="D84" s="97">
        <v>1651</v>
      </c>
      <c r="E84" s="97">
        <v>276</v>
      </c>
      <c r="F84" s="118">
        <f t="shared" si="3"/>
        <v>16.4285714285714</v>
      </c>
      <c r="G84" s="98">
        <f t="shared" si="4"/>
        <v>116.949152542373</v>
      </c>
      <c r="H84" s="98">
        <f t="shared" si="5"/>
        <v>-83.28285887341</v>
      </c>
    </row>
    <row r="85" ht="18" customHeight="1" spans="1:8">
      <c r="A85" s="117" t="s">
        <v>1506</v>
      </c>
      <c r="B85" s="97">
        <v>1680</v>
      </c>
      <c r="C85" s="97">
        <v>236</v>
      </c>
      <c r="D85" s="97">
        <v>1651</v>
      </c>
      <c r="E85" s="97">
        <v>276</v>
      </c>
      <c r="F85" s="118">
        <f t="shared" si="3"/>
        <v>16.4285714285714</v>
      </c>
      <c r="G85" s="98">
        <f t="shared" si="4"/>
        <v>116.949152542373</v>
      </c>
      <c r="H85" s="98">
        <f t="shared" si="5"/>
        <v>-83.28285887341</v>
      </c>
    </row>
    <row r="86" ht="18" customHeight="1" spans="1:8">
      <c r="A86" s="117" t="s">
        <v>1455</v>
      </c>
      <c r="B86" s="97">
        <v>1630</v>
      </c>
      <c r="C86" s="97">
        <v>236</v>
      </c>
      <c r="D86" s="97">
        <v>1606</v>
      </c>
      <c r="E86" s="97">
        <v>236</v>
      </c>
      <c r="F86" s="118">
        <f t="shared" si="3"/>
        <v>14.478527607362</v>
      </c>
      <c r="G86" s="98">
        <f t="shared" si="4"/>
        <v>100</v>
      </c>
      <c r="H86" s="98">
        <f t="shared" si="5"/>
        <v>-85.3051058530511</v>
      </c>
    </row>
    <row r="87" ht="18" customHeight="1" spans="1:8">
      <c r="A87" s="117" t="s">
        <v>1507</v>
      </c>
      <c r="B87" s="97"/>
      <c r="C87" s="97"/>
      <c r="D87" s="97">
        <v>0</v>
      </c>
      <c r="E87" s="97">
        <v>0</v>
      </c>
      <c r="F87" s="118">
        <f t="shared" si="3"/>
        <v>0</v>
      </c>
      <c r="G87" s="98">
        <f t="shared" si="4"/>
        <v>0</v>
      </c>
      <c r="H87" s="98">
        <f t="shared" si="5"/>
        <v>0</v>
      </c>
    </row>
    <row r="88" ht="18" customHeight="1" spans="1:8">
      <c r="A88" s="117" t="s">
        <v>1508</v>
      </c>
      <c r="B88" s="97"/>
      <c r="C88" s="97"/>
      <c r="D88" s="97">
        <v>0</v>
      </c>
      <c r="E88" s="97">
        <v>0</v>
      </c>
      <c r="F88" s="118">
        <f t="shared" si="3"/>
        <v>0</v>
      </c>
      <c r="G88" s="98">
        <f t="shared" si="4"/>
        <v>0</v>
      </c>
      <c r="H88" s="98">
        <f t="shared" si="5"/>
        <v>0</v>
      </c>
    </row>
    <row r="89" ht="18" customHeight="1" spans="1:8">
      <c r="A89" s="117" t="s">
        <v>1509</v>
      </c>
      <c r="B89" s="97">
        <v>50</v>
      </c>
      <c r="C89" s="97"/>
      <c r="D89" s="97">
        <v>45</v>
      </c>
      <c r="E89" s="97">
        <v>40</v>
      </c>
      <c r="F89" s="118">
        <f t="shared" si="3"/>
        <v>80</v>
      </c>
      <c r="G89" s="98">
        <f t="shared" si="4"/>
        <v>0</v>
      </c>
      <c r="H89" s="98">
        <f t="shared" si="5"/>
        <v>-11.1111111111111</v>
      </c>
    </row>
    <row r="90" ht="18" customHeight="1" spans="1:8">
      <c r="A90" s="117" t="s">
        <v>1510</v>
      </c>
      <c r="B90" s="97">
        <v>0</v>
      </c>
      <c r="C90" s="97">
        <v>0</v>
      </c>
      <c r="D90" s="97">
        <v>0</v>
      </c>
      <c r="E90" s="97">
        <v>0</v>
      </c>
      <c r="F90" s="118">
        <f t="shared" si="3"/>
        <v>0</v>
      </c>
      <c r="G90" s="98">
        <f t="shared" si="4"/>
        <v>0</v>
      </c>
      <c r="H90" s="98">
        <f t="shared" si="5"/>
        <v>0</v>
      </c>
    </row>
    <row r="91" ht="18" customHeight="1" spans="1:8">
      <c r="A91" s="117" t="s">
        <v>1455</v>
      </c>
      <c r="B91" s="97"/>
      <c r="C91" s="97"/>
      <c r="D91" s="97">
        <v>0</v>
      </c>
      <c r="E91" s="97">
        <v>0</v>
      </c>
      <c r="F91" s="118">
        <f t="shared" si="3"/>
        <v>0</v>
      </c>
      <c r="G91" s="98">
        <f t="shared" si="4"/>
        <v>0</v>
      </c>
      <c r="H91" s="98">
        <f t="shared" si="5"/>
        <v>0</v>
      </c>
    </row>
    <row r="92" ht="18" customHeight="1" spans="1:8">
      <c r="A92" s="117" t="s">
        <v>1507</v>
      </c>
      <c r="B92" s="97"/>
      <c r="C92" s="97"/>
      <c r="D92" s="97">
        <v>0</v>
      </c>
      <c r="E92" s="97">
        <v>0</v>
      </c>
      <c r="F92" s="118">
        <f t="shared" si="3"/>
        <v>0</v>
      </c>
      <c r="G92" s="98">
        <f t="shared" si="4"/>
        <v>0</v>
      </c>
      <c r="H92" s="98">
        <f t="shared" si="5"/>
        <v>0</v>
      </c>
    </row>
    <row r="93" ht="18" customHeight="1" spans="1:8">
      <c r="A93" s="117" t="s">
        <v>1511</v>
      </c>
      <c r="B93" s="97"/>
      <c r="C93" s="97"/>
      <c r="D93" s="97">
        <v>0</v>
      </c>
      <c r="E93" s="97">
        <v>0</v>
      </c>
      <c r="F93" s="118">
        <f t="shared" si="3"/>
        <v>0</v>
      </c>
      <c r="G93" s="98">
        <f t="shared" si="4"/>
        <v>0</v>
      </c>
      <c r="H93" s="98">
        <f t="shared" si="5"/>
        <v>0</v>
      </c>
    </row>
    <row r="94" ht="18" customHeight="1" spans="1:8">
      <c r="A94" s="117" t="s">
        <v>1512</v>
      </c>
      <c r="B94" s="97"/>
      <c r="C94" s="97"/>
      <c r="D94" s="97">
        <v>0</v>
      </c>
      <c r="E94" s="97">
        <v>0</v>
      </c>
      <c r="F94" s="118">
        <f t="shared" si="3"/>
        <v>0</v>
      </c>
      <c r="G94" s="98">
        <f t="shared" si="4"/>
        <v>0</v>
      </c>
      <c r="H94" s="98">
        <f t="shared" si="5"/>
        <v>0</v>
      </c>
    </row>
    <row r="95" ht="18" customHeight="1" spans="1:8">
      <c r="A95" s="117" t="s">
        <v>1513</v>
      </c>
      <c r="B95" s="97">
        <v>0</v>
      </c>
      <c r="C95" s="97">
        <v>0</v>
      </c>
      <c r="D95" s="97">
        <v>0</v>
      </c>
      <c r="E95" s="97">
        <v>0</v>
      </c>
      <c r="F95" s="118">
        <f t="shared" si="3"/>
        <v>0</v>
      </c>
      <c r="G95" s="98">
        <f t="shared" si="4"/>
        <v>0</v>
      </c>
      <c r="H95" s="98">
        <f t="shared" si="5"/>
        <v>0</v>
      </c>
    </row>
    <row r="96" ht="18" customHeight="1" spans="1:8">
      <c r="A96" s="117" t="s">
        <v>893</v>
      </c>
      <c r="B96" s="97"/>
      <c r="C96" s="97"/>
      <c r="D96" s="97">
        <v>0</v>
      </c>
      <c r="E96" s="97">
        <v>0</v>
      </c>
      <c r="F96" s="118">
        <f t="shared" si="3"/>
        <v>0</v>
      </c>
      <c r="G96" s="98">
        <f t="shared" si="4"/>
        <v>0</v>
      </c>
      <c r="H96" s="98">
        <f t="shared" si="5"/>
        <v>0</v>
      </c>
    </row>
    <row r="97" ht="18" customHeight="1" spans="1:8">
      <c r="A97" s="117" t="s">
        <v>1514</v>
      </c>
      <c r="B97" s="97"/>
      <c r="C97" s="97"/>
      <c r="D97" s="97">
        <v>0</v>
      </c>
      <c r="E97" s="97">
        <v>0</v>
      </c>
      <c r="F97" s="118">
        <f t="shared" si="3"/>
        <v>0</v>
      </c>
      <c r="G97" s="98">
        <f t="shared" si="4"/>
        <v>0</v>
      </c>
      <c r="H97" s="98">
        <f t="shared" si="5"/>
        <v>0</v>
      </c>
    </row>
    <row r="98" ht="18" customHeight="1" spans="1:8">
      <c r="A98" s="117" t="s">
        <v>1515</v>
      </c>
      <c r="B98" s="97"/>
      <c r="C98" s="97"/>
      <c r="D98" s="97">
        <v>0</v>
      </c>
      <c r="E98" s="97">
        <v>0</v>
      </c>
      <c r="F98" s="118">
        <f t="shared" si="3"/>
        <v>0</v>
      </c>
      <c r="G98" s="98">
        <f t="shared" si="4"/>
        <v>0</v>
      </c>
      <c r="H98" s="98">
        <f t="shared" si="5"/>
        <v>0</v>
      </c>
    </row>
    <row r="99" ht="18" customHeight="1" spans="1:8">
      <c r="A99" s="117" t="s">
        <v>1516</v>
      </c>
      <c r="B99" s="97"/>
      <c r="C99" s="97"/>
      <c r="D99" s="97">
        <v>0</v>
      </c>
      <c r="E99" s="97">
        <v>0</v>
      </c>
      <c r="F99" s="118">
        <f t="shared" si="3"/>
        <v>0</v>
      </c>
      <c r="G99" s="98">
        <f t="shared" si="4"/>
        <v>0</v>
      </c>
      <c r="H99" s="98">
        <f t="shared" si="5"/>
        <v>0</v>
      </c>
    </row>
    <row r="100" ht="18" customHeight="1" spans="1:8">
      <c r="A100" s="117" t="s">
        <v>1517</v>
      </c>
      <c r="B100" s="97">
        <v>0</v>
      </c>
      <c r="C100" s="97">
        <v>0</v>
      </c>
      <c r="D100" s="97">
        <v>0</v>
      </c>
      <c r="E100" s="97">
        <v>0</v>
      </c>
      <c r="F100" s="118">
        <f t="shared" si="3"/>
        <v>0</v>
      </c>
      <c r="G100" s="98">
        <f t="shared" si="4"/>
        <v>0</v>
      </c>
      <c r="H100" s="98">
        <f t="shared" si="5"/>
        <v>0</v>
      </c>
    </row>
    <row r="101" ht="18" customHeight="1" spans="1:8">
      <c r="A101" s="117" t="s">
        <v>1518</v>
      </c>
      <c r="B101" s="97"/>
      <c r="C101" s="97"/>
      <c r="D101" s="97">
        <v>0</v>
      </c>
      <c r="E101" s="97">
        <v>0</v>
      </c>
      <c r="F101" s="118">
        <f t="shared" si="3"/>
        <v>0</v>
      </c>
      <c r="G101" s="98">
        <f t="shared" si="4"/>
        <v>0</v>
      </c>
      <c r="H101" s="98">
        <f t="shared" si="5"/>
        <v>0</v>
      </c>
    </row>
    <row r="102" ht="18" customHeight="1" spans="1:8">
      <c r="A102" s="117" t="s">
        <v>1519</v>
      </c>
      <c r="B102" s="97"/>
      <c r="C102" s="97"/>
      <c r="D102" s="97">
        <v>0</v>
      </c>
      <c r="E102" s="97">
        <v>0</v>
      </c>
      <c r="F102" s="118">
        <f t="shared" si="3"/>
        <v>0</v>
      </c>
      <c r="G102" s="98">
        <f t="shared" si="4"/>
        <v>0</v>
      </c>
      <c r="H102" s="98">
        <f t="shared" si="5"/>
        <v>0</v>
      </c>
    </row>
    <row r="103" ht="18" customHeight="1" spans="1:8">
      <c r="A103" s="117" t="s">
        <v>1520</v>
      </c>
      <c r="B103" s="97">
        <v>0</v>
      </c>
      <c r="C103" s="97">
        <v>0</v>
      </c>
      <c r="D103" s="97">
        <v>0</v>
      </c>
      <c r="E103" s="97">
        <v>0</v>
      </c>
      <c r="F103" s="118">
        <f t="shared" si="3"/>
        <v>0</v>
      </c>
      <c r="G103" s="98">
        <f t="shared" si="4"/>
        <v>0</v>
      </c>
      <c r="H103" s="98">
        <f t="shared" si="5"/>
        <v>0</v>
      </c>
    </row>
    <row r="104" ht="18" customHeight="1" spans="1:8">
      <c r="A104" s="117" t="s">
        <v>1521</v>
      </c>
      <c r="B104" s="97"/>
      <c r="C104" s="97"/>
      <c r="D104" s="97">
        <v>0</v>
      </c>
      <c r="E104" s="97">
        <v>0</v>
      </c>
      <c r="F104" s="118">
        <f t="shared" si="3"/>
        <v>0</v>
      </c>
      <c r="G104" s="98">
        <f t="shared" si="4"/>
        <v>0</v>
      </c>
      <c r="H104" s="98">
        <f t="shared" si="5"/>
        <v>0</v>
      </c>
    </row>
    <row r="105" ht="18" customHeight="1" spans="1:8">
      <c r="A105" s="117" t="s">
        <v>1522</v>
      </c>
      <c r="B105" s="97"/>
      <c r="C105" s="97"/>
      <c r="D105" s="97">
        <v>0</v>
      </c>
      <c r="E105" s="97">
        <v>0</v>
      </c>
      <c r="F105" s="118">
        <f t="shared" si="3"/>
        <v>0</v>
      </c>
      <c r="G105" s="98">
        <f t="shared" si="4"/>
        <v>0</v>
      </c>
      <c r="H105" s="98">
        <f t="shared" si="5"/>
        <v>0</v>
      </c>
    </row>
    <row r="106" ht="18" customHeight="1" spans="1:8">
      <c r="A106" s="117" t="s">
        <v>1523</v>
      </c>
      <c r="B106" s="97"/>
      <c r="C106" s="97"/>
      <c r="D106" s="97">
        <v>0</v>
      </c>
      <c r="E106" s="97">
        <v>0</v>
      </c>
      <c r="F106" s="118">
        <f t="shared" si="3"/>
        <v>0</v>
      </c>
      <c r="G106" s="98">
        <f t="shared" si="4"/>
        <v>0</v>
      </c>
      <c r="H106" s="98">
        <f t="shared" si="5"/>
        <v>0</v>
      </c>
    </row>
    <row r="107" ht="18" customHeight="1" spans="1:8">
      <c r="A107" s="117" t="s">
        <v>1524</v>
      </c>
      <c r="B107" s="97"/>
      <c r="C107" s="97"/>
      <c r="D107" s="97">
        <v>0</v>
      </c>
      <c r="E107" s="97">
        <v>0</v>
      </c>
      <c r="F107" s="118">
        <f t="shared" si="3"/>
        <v>0</v>
      </c>
      <c r="G107" s="98">
        <f t="shared" si="4"/>
        <v>0</v>
      </c>
      <c r="H107" s="98">
        <f t="shared" si="5"/>
        <v>0</v>
      </c>
    </row>
    <row r="108" ht="18" customHeight="1" spans="1:8">
      <c r="A108" s="117" t="s">
        <v>167</v>
      </c>
      <c r="B108" s="97">
        <v>0</v>
      </c>
      <c r="C108" s="97">
        <v>0</v>
      </c>
      <c r="D108" s="97">
        <v>0</v>
      </c>
      <c r="E108" s="97">
        <v>0</v>
      </c>
      <c r="F108" s="118">
        <f t="shared" si="3"/>
        <v>0</v>
      </c>
      <c r="G108" s="98">
        <f t="shared" si="4"/>
        <v>0</v>
      </c>
      <c r="H108" s="98">
        <f t="shared" si="5"/>
        <v>0</v>
      </c>
    </row>
    <row r="109" ht="18" customHeight="1" spans="1:8">
      <c r="A109" s="117" t="s">
        <v>1525</v>
      </c>
      <c r="B109" s="97">
        <v>0</v>
      </c>
      <c r="C109" s="97">
        <v>0</v>
      </c>
      <c r="D109" s="97">
        <v>0</v>
      </c>
      <c r="E109" s="97">
        <v>0</v>
      </c>
      <c r="F109" s="118">
        <f t="shared" si="3"/>
        <v>0</v>
      </c>
      <c r="G109" s="98">
        <f t="shared" si="4"/>
        <v>0</v>
      </c>
      <c r="H109" s="98">
        <f t="shared" si="5"/>
        <v>0</v>
      </c>
    </row>
    <row r="110" ht="18" customHeight="1" spans="1:8">
      <c r="A110" s="117" t="s">
        <v>934</v>
      </c>
      <c r="B110" s="97"/>
      <c r="C110" s="97"/>
      <c r="D110" s="97">
        <v>0</v>
      </c>
      <c r="E110" s="97">
        <v>0</v>
      </c>
      <c r="F110" s="118">
        <f t="shared" si="3"/>
        <v>0</v>
      </c>
      <c r="G110" s="98">
        <f t="shared" si="4"/>
        <v>0</v>
      </c>
      <c r="H110" s="98">
        <f t="shared" si="5"/>
        <v>0</v>
      </c>
    </row>
    <row r="111" ht="18" customHeight="1" spans="1:8">
      <c r="A111" s="117" t="s">
        <v>935</v>
      </c>
      <c r="B111" s="97"/>
      <c r="C111" s="97"/>
      <c r="D111" s="97">
        <v>0</v>
      </c>
      <c r="E111" s="97">
        <v>0</v>
      </c>
      <c r="F111" s="118">
        <f t="shared" si="3"/>
        <v>0</v>
      </c>
      <c r="G111" s="98">
        <f t="shared" si="4"/>
        <v>0</v>
      </c>
      <c r="H111" s="98">
        <f t="shared" si="5"/>
        <v>0</v>
      </c>
    </row>
    <row r="112" ht="18" customHeight="1" spans="1:8">
      <c r="A112" s="117" t="s">
        <v>1526</v>
      </c>
      <c r="B112" s="97"/>
      <c r="C112" s="97"/>
      <c r="D112" s="97">
        <v>0</v>
      </c>
      <c r="E112" s="97">
        <v>0</v>
      </c>
      <c r="F112" s="118">
        <f t="shared" si="3"/>
        <v>0</v>
      </c>
      <c r="G112" s="98">
        <f t="shared" si="4"/>
        <v>0</v>
      </c>
      <c r="H112" s="98">
        <f t="shared" si="5"/>
        <v>0</v>
      </c>
    </row>
    <row r="113" ht="18" customHeight="1" spans="1:8">
      <c r="A113" s="117" t="s">
        <v>1527</v>
      </c>
      <c r="B113" s="97"/>
      <c r="C113" s="97"/>
      <c r="D113" s="97">
        <v>0</v>
      </c>
      <c r="E113" s="97">
        <v>0</v>
      </c>
      <c r="F113" s="118">
        <f t="shared" si="3"/>
        <v>0</v>
      </c>
      <c r="G113" s="98">
        <f t="shared" si="4"/>
        <v>0</v>
      </c>
      <c r="H113" s="98">
        <f t="shared" si="5"/>
        <v>0</v>
      </c>
    </row>
    <row r="114" ht="18" customHeight="1" spans="1:8">
      <c r="A114" s="117" t="s">
        <v>1528</v>
      </c>
      <c r="B114" s="97">
        <v>0</v>
      </c>
      <c r="C114" s="97">
        <v>0</v>
      </c>
      <c r="D114" s="97">
        <v>0</v>
      </c>
      <c r="E114" s="97">
        <v>0</v>
      </c>
      <c r="F114" s="118">
        <f t="shared" si="3"/>
        <v>0</v>
      </c>
      <c r="G114" s="98">
        <f t="shared" si="4"/>
        <v>0</v>
      </c>
      <c r="H114" s="98">
        <f t="shared" si="5"/>
        <v>0</v>
      </c>
    </row>
    <row r="115" ht="18" customHeight="1" spans="1:8">
      <c r="A115" s="117" t="s">
        <v>1526</v>
      </c>
      <c r="B115" s="97"/>
      <c r="C115" s="97"/>
      <c r="D115" s="97">
        <v>0</v>
      </c>
      <c r="E115" s="97">
        <v>0</v>
      </c>
      <c r="F115" s="118">
        <f t="shared" si="3"/>
        <v>0</v>
      </c>
      <c r="G115" s="98">
        <f t="shared" si="4"/>
        <v>0</v>
      </c>
      <c r="H115" s="98">
        <f t="shared" si="5"/>
        <v>0</v>
      </c>
    </row>
    <row r="116" ht="18" customHeight="1" spans="1:8">
      <c r="A116" s="117" t="s">
        <v>1529</v>
      </c>
      <c r="B116" s="97"/>
      <c r="C116" s="97"/>
      <c r="D116" s="97">
        <v>0</v>
      </c>
      <c r="E116" s="97">
        <v>0</v>
      </c>
      <c r="F116" s="118">
        <f t="shared" si="3"/>
        <v>0</v>
      </c>
      <c r="G116" s="98">
        <f t="shared" si="4"/>
        <v>0</v>
      </c>
      <c r="H116" s="98">
        <f t="shared" si="5"/>
        <v>0</v>
      </c>
    </row>
    <row r="117" ht="18" customHeight="1" spans="1:8">
      <c r="A117" s="117" t="s">
        <v>1530</v>
      </c>
      <c r="B117" s="97"/>
      <c r="C117" s="97"/>
      <c r="D117" s="97">
        <v>0</v>
      </c>
      <c r="E117" s="97">
        <v>0</v>
      </c>
      <c r="F117" s="118">
        <f t="shared" si="3"/>
        <v>0</v>
      </c>
      <c r="G117" s="98">
        <f t="shared" si="4"/>
        <v>0</v>
      </c>
      <c r="H117" s="98">
        <f t="shared" si="5"/>
        <v>0</v>
      </c>
    </row>
    <row r="118" ht="18" customHeight="1" spans="1:8">
      <c r="A118" s="117" t="s">
        <v>1531</v>
      </c>
      <c r="B118" s="97"/>
      <c r="C118" s="97"/>
      <c r="D118" s="97">
        <v>0</v>
      </c>
      <c r="E118" s="97">
        <v>0</v>
      </c>
      <c r="F118" s="118">
        <f t="shared" si="3"/>
        <v>0</v>
      </c>
      <c r="G118" s="98">
        <f t="shared" si="4"/>
        <v>0</v>
      </c>
      <c r="H118" s="98">
        <f t="shared" si="5"/>
        <v>0</v>
      </c>
    </row>
    <row r="119" ht="18" customHeight="1" spans="1:8">
      <c r="A119" s="117" t="s">
        <v>1532</v>
      </c>
      <c r="B119" s="97">
        <v>0</v>
      </c>
      <c r="C119" s="97">
        <v>0</v>
      </c>
      <c r="D119" s="97">
        <v>0</v>
      </c>
      <c r="E119" s="97">
        <v>0</v>
      </c>
      <c r="F119" s="118">
        <f t="shared" si="3"/>
        <v>0</v>
      </c>
      <c r="G119" s="98">
        <f t="shared" si="4"/>
        <v>0</v>
      </c>
      <c r="H119" s="98">
        <f t="shared" si="5"/>
        <v>0</v>
      </c>
    </row>
    <row r="120" ht="18" customHeight="1" spans="1:8">
      <c r="A120" s="117" t="s">
        <v>941</v>
      </c>
      <c r="B120" s="97"/>
      <c r="C120" s="97"/>
      <c r="D120" s="97">
        <v>0</v>
      </c>
      <c r="E120" s="97">
        <v>0</v>
      </c>
      <c r="F120" s="118">
        <f t="shared" si="3"/>
        <v>0</v>
      </c>
      <c r="G120" s="98">
        <f t="shared" si="4"/>
        <v>0</v>
      </c>
      <c r="H120" s="98">
        <f t="shared" si="5"/>
        <v>0</v>
      </c>
    </row>
    <row r="121" ht="18" customHeight="1" spans="1:8">
      <c r="A121" s="117" t="s">
        <v>1533</v>
      </c>
      <c r="B121" s="97"/>
      <c r="C121" s="97"/>
      <c r="D121" s="97">
        <v>0</v>
      </c>
      <c r="E121" s="97">
        <v>0</v>
      </c>
      <c r="F121" s="118">
        <f t="shared" si="3"/>
        <v>0</v>
      </c>
      <c r="G121" s="98">
        <f t="shared" si="4"/>
        <v>0</v>
      </c>
      <c r="H121" s="98">
        <f t="shared" si="5"/>
        <v>0</v>
      </c>
    </row>
    <row r="122" ht="18" customHeight="1" spans="1:8">
      <c r="A122" s="117" t="s">
        <v>1534</v>
      </c>
      <c r="B122" s="97"/>
      <c r="C122" s="97"/>
      <c r="D122" s="97">
        <v>0</v>
      </c>
      <c r="E122" s="97">
        <v>0</v>
      </c>
      <c r="F122" s="118">
        <f t="shared" si="3"/>
        <v>0</v>
      </c>
      <c r="G122" s="98">
        <f t="shared" si="4"/>
        <v>0</v>
      </c>
      <c r="H122" s="98">
        <f t="shared" si="5"/>
        <v>0</v>
      </c>
    </row>
    <row r="123" ht="18" customHeight="1" spans="1:8">
      <c r="A123" s="117" t="s">
        <v>1535</v>
      </c>
      <c r="B123" s="97"/>
      <c r="C123" s="97"/>
      <c r="D123" s="97">
        <v>0</v>
      </c>
      <c r="E123" s="97">
        <v>0</v>
      </c>
      <c r="F123" s="118">
        <f t="shared" si="3"/>
        <v>0</v>
      </c>
      <c r="G123" s="98">
        <f t="shared" si="4"/>
        <v>0</v>
      </c>
      <c r="H123" s="98">
        <f t="shared" si="5"/>
        <v>0</v>
      </c>
    </row>
    <row r="124" ht="18" customHeight="1" spans="1:8">
      <c r="A124" s="117" t="s">
        <v>1536</v>
      </c>
      <c r="B124" s="97">
        <v>0</v>
      </c>
      <c r="C124" s="97">
        <v>0</v>
      </c>
      <c r="D124" s="97">
        <v>0</v>
      </c>
      <c r="E124" s="97">
        <v>0</v>
      </c>
      <c r="F124" s="118">
        <f t="shared" si="3"/>
        <v>0</v>
      </c>
      <c r="G124" s="98">
        <f t="shared" si="4"/>
        <v>0</v>
      </c>
      <c r="H124" s="98">
        <f t="shared" si="5"/>
        <v>0</v>
      </c>
    </row>
    <row r="125" ht="18" customHeight="1" spans="1:8">
      <c r="A125" s="117" t="s">
        <v>1537</v>
      </c>
      <c r="B125" s="97"/>
      <c r="C125" s="97"/>
      <c r="D125" s="97">
        <v>0</v>
      </c>
      <c r="E125" s="97">
        <v>0</v>
      </c>
      <c r="F125" s="118">
        <f t="shared" si="3"/>
        <v>0</v>
      </c>
      <c r="G125" s="98">
        <f t="shared" si="4"/>
        <v>0</v>
      </c>
      <c r="H125" s="98">
        <f t="shared" si="5"/>
        <v>0</v>
      </c>
    </row>
    <row r="126" ht="18" customHeight="1" spans="1:8">
      <c r="A126" s="117" t="s">
        <v>962</v>
      </c>
      <c r="B126" s="97"/>
      <c r="C126" s="97"/>
      <c r="D126" s="97">
        <v>0</v>
      </c>
      <c r="E126" s="97">
        <v>0</v>
      </c>
      <c r="F126" s="118">
        <f t="shared" si="3"/>
        <v>0</v>
      </c>
      <c r="G126" s="98">
        <f t="shared" si="4"/>
        <v>0</v>
      </c>
      <c r="H126" s="98">
        <f t="shared" si="5"/>
        <v>0</v>
      </c>
    </row>
    <row r="127" ht="18" customHeight="1" spans="1:8">
      <c r="A127" s="117" t="s">
        <v>1538</v>
      </c>
      <c r="B127" s="97"/>
      <c r="C127" s="97"/>
      <c r="D127" s="97">
        <v>0</v>
      </c>
      <c r="E127" s="97">
        <v>0</v>
      </c>
      <c r="F127" s="118">
        <f t="shared" si="3"/>
        <v>0</v>
      </c>
      <c r="G127" s="98">
        <f t="shared" si="4"/>
        <v>0</v>
      </c>
      <c r="H127" s="98">
        <f t="shared" si="5"/>
        <v>0</v>
      </c>
    </row>
    <row r="128" ht="18" customHeight="1" spans="1:8">
      <c r="A128" s="117" t="s">
        <v>1539</v>
      </c>
      <c r="B128" s="97"/>
      <c r="C128" s="97"/>
      <c r="D128" s="97">
        <v>0</v>
      </c>
      <c r="E128" s="97">
        <v>0</v>
      </c>
      <c r="F128" s="118">
        <f t="shared" si="3"/>
        <v>0</v>
      </c>
      <c r="G128" s="98">
        <f t="shared" si="4"/>
        <v>0</v>
      </c>
      <c r="H128" s="98">
        <f t="shared" si="5"/>
        <v>0</v>
      </c>
    </row>
    <row r="129" ht="18" customHeight="1" spans="1:8">
      <c r="A129" s="117" t="s">
        <v>1540</v>
      </c>
      <c r="B129" s="97"/>
      <c r="C129" s="97"/>
      <c r="D129" s="97">
        <v>0</v>
      </c>
      <c r="E129" s="97">
        <v>0</v>
      </c>
      <c r="F129" s="118">
        <f t="shared" si="3"/>
        <v>0</v>
      </c>
      <c r="G129" s="98">
        <f t="shared" si="4"/>
        <v>0</v>
      </c>
      <c r="H129" s="98">
        <f t="shared" si="5"/>
        <v>0</v>
      </c>
    </row>
    <row r="130" ht="18" customHeight="1" spans="1:8">
      <c r="A130" s="117" t="s">
        <v>1541</v>
      </c>
      <c r="B130" s="97"/>
      <c r="C130" s="97"/>
      <c r="D130" s="97">
        <v>0</v>
      </c>
      <c r="E130" s="97">
        <v>0</v>
      </c>
      <c r="F130" s="118">
        <f t="shared" si="3"/>
        <v>0</v>
      </c>
      <c r="G130" s="98">
        <f t="shared" si="4"/>
        <v>0</v>
      </c>
      <c r="H130" s="98">
        <f t="shared" si="5"/>
        <v>0</v>
      </c>
    </row>
    <row r="131" ht="18" customHeight="1" spans="1:8">
      <c r="A131" s="117" t="s">
        <v>1542</v>
      </c>
      <c r="B131" s="97"/>
      <c r="C131" s="97"/>
      <c r="D131" s="97">
        <v>0</v>
      </c>
      <c r="E131" s="97">
        <v>0</v>
      </c>
      <c r="F131" s="118">
        <f t="shared" si="3"/>
        <v>0</v>
      </c>
      <c r="G131" s="98">
        <f t="shared" si="4"/>
        <v>0</v>
      </c>
      <c r="H131" s="98">
        <f t="shared" si="5"/>
        <v>0</v>
      </c>
    </row>
    <row r="132" ht="18" customHeight="1" spans="1:8">
      <c r="A132" s="117" t="s">
        <v>1543</v>
      </c>
      <c r="B132" s="97"/>
      <c r="C132" s="97"/>
      <c r="D132" s="97">
        <v>0</v>
      </c>
      <c r="E132" s="97">
        <v>0</v>
      </c>
      <c r="F132" s="118">
        <f t="shared" si="3"/>
        <v>0</v>
      </c>
      <c r="G132" s="98">
        <f t="shared" si="4"/>
        <v>0</v>
      </c>
      <c r="H132" s="98">
        <f t="shared" si="5"/>
        <v>0</v>
      </c>
    </row>
    <row r="133" ht="18" customHeight="1" spans="1:8">
      <c r="A133" s="117" t="s">
        <v>1544</v>
      </c>
      <c r="B133" s="97">
        <v>0</v>
      </c>
      <c r="C133" s="97">
        <v>0</v>
      </c>
      <c r="D133" s="97">
        <v>0</v>
      </c>
      <c r="E133" s="97">
        <v>0</v>
      </c>
      <c r="F133" s="118">
        <f t="shared" ref="F133:F196" si="6">IF(B133&lt;&gt;0,(E133/B133)*100,0)</f>
        <v>0</v>
      </c>
      <c r="G133" s="98">
        <f t="shared" ref="G133:G196" si="7">IF(C133&lt;&gt;0,(E133/C133)*100,0)</f>
        <v>0</v>
      </c>
      <c r="H133" s="98">
        <f t="shared" ref="H133:H196" si="8">IF(D133&lt;&gt;0,(E133/D133-1)*100,0)</f>
        <v>0</v>
      </c>
    </row>
    <row r="134" ht="18" customHeight="1" spans="1:8">
      <c r="A134" s="117" t="s">
        <v>1545</v>
      </c>
      <c r="B134" s="97"/>
      <c r="C134" s="97"/>
      <c r="D134" s="97">
        <v>0</v>
      </c>
      <c r="E134" s="97">
        <v>0</v>
      </c>
      <c r="F134" s="118">
        <f t="shared" si="6"/>
        <v>0</v>
      </c>
      <c r="G134" s="98">
        <f t="shared" si="7"/>
        <v>0</v>
      </c>
      <c r="H134" s="98">
        <f t="shared" si="8"/>
        <v>0</v>
      </c>
    </row>
    <row r="135" ht="18" customHeight="1" spans="1:8">
      <c r="A135" s="117" t="s">
        <v>1546</v>
      </c>
      <c r="B135" s="97"/>
      <c r="C135" s="97"/>
      <c r="D135" s="97">
        <v>0</v>
      </c>
      <c r="E135" s="97">
        <v>0</v>
      </c>
      <c r="F135" s="118">
        <f t="shared" si="6"/>
        <v>0</v>
      </c>
      <c r="G135" s="98">
        <f t="shared" si="7"/>
        <v>0</v>
      </c>
      <c r="H135" s="98">
        <f t="shared" si="8"/>
        <v>0</v>
      </c>
    </row>
    <row r="136" ht="18" customHeight="1" spans="1:8">
      <c r="A136" s="117" t="s">
        <v>1547</v>
      </c>
      <c r="B136" s="97">
        <v>0</v>
      </c>
      <c r="C136" s="97">
        <v>0</v>
      </c>
      <c r="D136" s="97">
        <v>0</v>
      </c>
      <c r="E136" s="97">
        <v>0</v>
      </c>
      <c r="F136" s="118">
        <f t="shared" si="6"/>
        <v>0</v>
      </c>
      <c r="G136" s="98">
        <f t="shared" si="7"/>
        <v>0</v>
      </c>
      <c r="H136" s="98">
        <f t="shared" si="8"/>
        <v>0</v>
      </c>
    </row>
    <row r="137" ht="18" customHeight="1" spans="1:8">
      <c r="A137" s="117" t="s">
        <v>1545</v>
      </c>
      <c r="B137" s="97"/>
      <c r="C137" s="97"/>
      <c r="D137" s="97">
        <v>0</v>
      </c>
      <c r="E137" s="97">
        <v>0</v>
      </c>
      <c r="F137" s="118">
        <f t="shared" si="6"/>
        <v>0</v>
      </c>
      <c r="G137" s="98">
        <f t="shared" si="7"/>
        <v>0</v>
      </c>
      <c r="H137" s="98">
        <f t="shared" si="8"/>
        <v>0</v>
      </c>
    </row>
    <row r="138" ht="18" customHeight="1" spans="1:8">
      <c r="A138" s="117" t="s">
        <v>1548</v>
      </c>
      <c r="B138" s="97"/>
      <c r="C138" s="97"/>
      <c r="D138" s="97">
        <v>0</v>
      </c>
      <c r="E138" s="97">
        <v>0</v>
      </c>
      <c r="F138" s="118">
        <f t="shared" si="6"/>
        <v>0</v>
      </c>
      <c r="G138" s="98">
        <f t="shared" si="7"/>
        <v>0</v>
      </c>
      <c r="H138" s="98">
        <f t="shared" si="8"/>
        <v>0</v>
      </c>
    </row>
    <row r="139" ht="18" customHeight="1" spans="1:8">
      <c r="A139" s="117" t="s">
        <v>1549</v>
      </c>
      <c r="B139" s="97">
        <v>0</v>
      </c>
      <c r="C139" s="97">
        <v>0</v>
      </c>
      <c r="D139" s="97">
        <v>0</v>
      </c>
      <c r="E139" s="97">
        <v>0</v>
      </c>
      <c r="F139" s="118">
        <f t="shared" si="6"/>
        <v>0</v>
      </c>
      <c r="G139" s="98">
        <f t="shared" si="7"/>
        <v>0</v>
      </c>
      <c r="H139" s="98">
        <f t="shared" si="8"/>
        <v>0</v>
      </c>
    </row>
    <row r="140" ht="18" customHeight="1" spans="1:8">
      <c r="A140" s="117" t="s">
        <v>1550</v>
      </c>
      <c r="B140" s="97">
        <v>0</v>
      </c>
      <c r="C140" s="97">
        <v>0</v>
      </c>
      <c r="D140" s="97">
        <v>0</v>
      </c>
      <c r="E140" s="97">
        <v>0</v>
      </c>
      <c r="F140" s="118">
        <f t="shared" si="6"/>
        <v>0</v>
      </c>
      <c r="G140" s="98">
        <f t="shared" si="7"/>
        <v>0</v>
      </c>
      <c r="H140" s="98">
        <f t="shared" si="8"/>
        <v>0</v>
      </c>
    </row>
    <row r="141" ht="18" customHeight="1" spans="1:8">
      <c r="A141" s="117" t="s">
        <v>1551</v>
      </c>
      <c r="B141" s="97"/>
      <c r="C141" s="97"/>
      <c r="D141" s="97">
        <v>0</v>
      </c>
      <c r="E141" s="97">
        <v>0</v>
      </c>
      <c r="F141" s="118">
        <f t="shared" si="6"/>
        <v>0</v>
      </c>
      <c r="G141" s="98">
        <f t="shared" si="7"/>
        <v>0</v>
      </c>
      <c r="H141" s="98">
        <f t="shared" si="8"/>
        <v>0</v>
      </c>
    </row>
    <row r="142" ht="18" customHeight="1" spans="1:8">
      <c r="A142" s="117" t="s">
        <v>1552</v>
      </c>
      <c r="B142" s="97"/>
      <c r="C142" s="97"/>
      <c r="D142" s="97">
        <v>0</v>
      </c>
      <c r="E142" s="97">
        <v>0</v>
      </c>
      <c r="F142" s="118">
        <f t="shared" si="6"/>
        <v>0</v>
      </c>
      <c r="G142" s="98">
        <f t="shared" si="7"/>
        <v>0</v>
      </c>
      <c r="H142" s="98">
        <f t="shared" si="8"/>
        <v>0</v>
      </c>
    </row>
    <row r="143" ht="18" customHeight="1" spans="1:8">
      <c r="A143" s="117" t="s">
        <v>1553</v>
      </c>
      <c r="B143" s="97"/>
      <c r="C143" s="97"/>
      <c r="D143" s="97">
        <v>0</v>
      </c>
      <c r="E143" s="97">
        <v>0</v>
      </c>
      <c r="F143" s="118">
        <f t="shared" si="6"/>
        <v>0</v>
      </c>
      <c r="G143" s="98">
        <f t="shared" si="7"/>
        <v>0</v>
      </c>
      <c r="H143" s="98">
        <f t="shared" si="8"/>
        <v>0</v>
      </c>
    </row>
    <row r="144" ht="18" customHeight="1" spans="1:8">
      <c r="A144" s="117" t="s">
        <v>168</v>
      </c>
      <c r="B144" s="97">
        <v>0</v>
      </c>
      <c r="C144" s="97">
        <v>0</v>
      </c>
      <c r="D144" s="97">
        <v>0</v>
      </c>
      <c r="E144" s="97">
        <v>0</v>
      </c>
      <c r="F144" s="118">
        <f t="shared" si="6"/>
        <v>0</v>
      </c>
      <c r="G144" s="98">
        <f t="shared" si="7"/>
        <v>0</v>
      </c>
      <c r="H144" s="98">
        <f t="shared" si="8"/>
        <v>0</v>
      </c>
    </row>
    <row r="145" ht="18" customHeight="1" spans="1:8">
      <c r="A145" s="117" t="s">
        <v>1554</v>
      </c>
      <c r="B145" s="97">
        <v>0</v>
      </c>
      <c r="C145" s="97">
        <v>0</v>
      </c>
      <c r="D145" s="97">
        <v>0</v>
      </c>
      <c r="E145" s="97">
        <v>0</v>
      </c>
      <c r="F145" s="118">
        <f t="shared" si="6"/>
        <v>0</v>
      </c>
      <c r="G145" s="98">
        <f t="shared" si="7"/>
        <v>0</v>
      </c>
      <c r="H145" s="98">
        <f t="shared" si="8"/>
        <v>0</v>
      </c>
    </row>
    <row r="146" ht="18" customHeight="1" spans="1:8">
      <c r="A146" s="117" t="s">
        <v>1555</v>
      </c>
      <c r="B146" s="97"/>
      <c r="C146" s="97"/>
      <c r="D146" s="97">
        <v>0</v>
      </c>
      <c r="E146" s="97">
        <v>0</v>
      </c>
      <c r="F146" s="118">
        <f t="shared" si="6"/>
        <v>0</v>
      </c>
      <c r="G146" s="98">
        <f t="shared" si="7"/>
        <v>0</v>
      </c>
      <c r="H146" s="98">
        <f t="shared" si="8"/>
        <v>0</v>
      </c>
    </row>
    <row r="147" ht="18" customHeight="1" spans="1:8">
      <c r="A147" s="117" t="s">
        <v>1556</v>
      </c>
      <c r="B147" s="97"/>
      <c r="C147" s="97"/>
      <c r="D147" s="97">
        <v>0</v>
      </c>
      <c r="E147" s="97">
        <v>0</v>
      </c>
      <c r="F147" s="118">
        <f t="shared" si="6"/>
        <v>0</v>
      </c>
      <c r="G147" s="98">
        <f t="shared" si="7"/>
        <v>0</v>
      </c>
      <c r="H147" s="98">
        <f t="shared" si="8"/>
        <v>0</v>
      </c>
    </row>
    <row r="148" ht="18" customHeight="1" spans="1:8">
      <c r="A148" s="117" t="s">
        <v>1316</v>
      </c>
      <c r="B148" s="97">
        <v>1749</v>
      </c>
      <c r="C148" s="97">
        <v>972</v>
      </c>
      <c r="D148" s="97">
        <v>7639</v>
      </c>
      <c r="E148" s="97">
        <v>1193</v>
      </c>
      <c r="F148" s="118">
        <f t="shared" si="6"/>
        <v>68.210405946255</v>
      </c>
      <c r="G148" s="98">
        <f t="shared" si="7"/>
        <v>122.736625514403</v>
      </c>
      <c r="H148" s="98">
        <f t="shared" si="8"/>
        <v>-84.3827726142165</v>
      </c>
    </row>
    <row r="149" ht="18" customHeight="1" spans="1:8">
      <c r="A149" s="117" t="s">
        <v>1557</v>
      </c>
      <c r="B149" s="97">
        <v>30</v>
      </c>
      <c r="C149" s="97"/>
      <c r="D149" s="97">
        <v>6000</v>
      </c>
      <c r="E149" s="97">
        <v>0</v>
      </c>
      <c r="F149" s="118">
        <f t="shared" si="6"/>
        <v>0</v>
      </c>
      <c r="G149" s="98">
        <f t="shared" si="7"/>
        <v>0</v>
      </c>
      <c r="H149" s="98">
        <f t="shared" si="8"/>
        <v>-100</v>
      </c>
    </row>
    <row r="150" ht="18" customHeight="1" spans="1:8">
      <c r="A150" s="117" t="s">
        <v>1558</v>
      </c>
      <c r="B150" s="97"/>
      <c r="C150" s="97"/>
      <c r="D150" s="97">
        <v>0</v>
      </c>
      <c r="E150" s="97">
        <v>0</v>
      </c>
      <c r="F150" s="118">
        <f t="shared" si="6"/>
        <v>0</v>
      </c>
      <c r="G150" s="98">
        <f t="shared" si="7"/>
        <v>0</v>
      </c>
      <c r="H150" s="98">
        <f t="shared" si="8"/>
        <v>0</v>
      </c>
    </row>
    <row r="151" ht="18" customHeight="1" spans="1:8">
      <c r="A151" s="117" t="s">
        <v>1559</v>
      </c>
      <c r="B151" s="97"/>
      <c r="C151" s="97"/>
      <c r="D151" s="97">
        <v>0</v>
      </c>
      <c r="E151" s="97">
        <v>0</v>
      </c>
      <c r="F151" s="118">
        <f t="shared" si="6"/>
        <v>0</v>
      </c>
      <c r="G151" s="98">
        <f t="shared" si="7"/>
        <v>0</v>
      </c>
      <c r="H151" s="98">
        <f t="shared" si="8"/>
        <v>0</v>
      </c>
    </row>
    <row r="152" ht="18" customHeight="1" spans="1:8">
      <c r="A152" s="117" t="s">
        <v>1560</v>
      </c>
      <c r="B152" s="97">
        <v>30</v>
      </c>
      <c r="C152" s="97"/>
      <c r="D152" s="97">
        <v>6000</v>
      </c>
      <c r="E152" s="97">
        <v>0</v>
      </c>
      <c r="F152" s="118">
        <f t="shared" si="6"/>
        <v>0</v>
      </c>
      <c r="G152" s="98">
        <f t="shared" si="7"/>
        <v>0</v>
      </c>
      <c r="H152" s="98">
        <f t="shared" si="8"/>
        <v>-100</v>
      </c>
    </row>
    <row r="153" ht="18" customHeight="1" spans="1:8">
      <c r="A153" s="117" t="s">
        <v>1561</v>
      </c>
      <c r="B153" s="97">
        <v>10</v>
      </c>
      <c r="C153" s="97">
        <v>16</v>
      </c>
      <c r="D153" s="97">
        <v>8</v>
      </c>
      <c r="E153" s="97">
        <v>16</v>
      </c>
      <c r="F153" s="118">
        <f t="shared" si="6"/>
        <v>160</v>
      </c>
      <c r="G153" s="98">
        <f t="shared" si="7"/>
        <v>100</v>
      </c>
      <c r="H153" s="98">
        <f t="shared" si="8"/>
        <v>100</v>
      </c>
    </row>
    <row r="154" ht="18" customHeight="1" spans="1:8">
      <c r="A154" s="117" t="s">
        <v>1562</v>
      </c>
      <c r="B154" s="97"/>
      <c r="C154" s="97"/>
      <c r="D154" s="97">
        <v>0</v>
      </c>
      <c r="E154" s="97">
        <v>0</v>
      </c>
      <c r="F154" s="118">
        <f t="shared" si="6"/>
        <v>0</v>
      </c>
      <c r="G154" s="98">
        <f t="shared" si="7"/>
        <v>0</v>
      </c>
      <c r="H154" s="98">
        <f t="shared" si="8"/>
        <v>0</v>
      </c>
    </row>
    <row r="155" ht="18" customHeight="1" spans="1:8">
      <c r="A155" s="117" t="s">
        <v>1563</v>
      </c>
      <c r="B155" s="97"/>
      <c r="C155" s="97"/>
      <c r="D155" s="97">
        <v>0</v>
      </c>
      <c r="E155" s="97">
        <v>0</v>
      </c>
      <c r="F155" s="118">
        <f t="shared" si="6"/>
        <v>0</v>
      </c>
      <c r="G155" s="98">
        <f t="shared" si="7"/>
        <v>0</v>
      </c>
      <c r="H155" s="98">
        <f t="shared" si="8"/>
        <v>0</v>
      </c>
    </row>
    <row r="156" ht="18" customHeight="1" spans="1:8">
      <c r="A156" s="117" t="s">
        <v>1564</v>
      </c>
      <c r="B156" s="97"/>
      <c r="C156" s="97"/>
      <c r="D156" s="97">
        <v>0</v>
      </c>
      <c r="E156" s="97">
        <v>0</v>
      </c>
      <c r="F156" s="118">
        <f t="shared" si="6"/>
        <v>0</v>
      </c>
      <c r="G156" s="98">
        <f t="shared" si="7"/>
        <v>0</v>
      </c>
      <c r="H156" s="98">
        <f t="shared" si="8"/>
        <v>0</v>
      </c>
    </row>
    <row r="157" ht="18" customHeight="1" spans="1:8">
      <c r="A157" s="117" t="s">
        <v>1565</v>
      </c>
      <c r="B157" s="97"/>
      <c r="C157" s="97"/>
      <c r="D157" s="97">
        <v>0</v>
      </c>
      <c r="E157" s="97">
        <v>0</v>
      </c>
      <c r="F157" s="118">
        <f t="shared" si="6"/>
        <v>0</v>
      </c>
      <c r="G157" s="98">
        <f t="shared" si="7"/>
        <v>0</v>
      </c>
      <c r="H157" s="98">
        <f t="shared" si="8"/>
        <v>0</v>
      </c>
    </row>
    <row r="158" ht="18" customHeight="1" spans="1:8">
      <c r="A158" s="117" t="s">
        <v>1566</v>
      </c>
      <c r="B158" s="97"/>
      <c r="C158" s="97"/>
      <c r="D158" s="97">
        <v>0</v>
      </c>
      <c r="E158" s="97">
        <v>0</v>
      </c>
      <c r="F158" s="118">
        <f t="shared" si="6"/>
        <v>0</v>
      </c>
      <c r="G158" s="98">
        <f t="shared" si="7"/>
        <v>0</v>
      </c>
      <c r="H158" s="98">
        <f t="shared" si="8"/>
        <v>0</v>
      </c>
    </row>
    <row r="159" ht="18" customHeight="1" spans="1:8">
      <c r="A159" s="117" t="s">
        <v>1567</v>
      </c>
      <c r="B159" s="97"/>
      <c r="C159" s="97"/>
      <c r="D159" s="97">
        <v>0</v>
      </c>
      <c r="E159" s="97">
        <v>0</v>
      </c>
      <c r="F159" s="118">
        <f t="shared" si="6"/>
        <v>0</v>
      </c>
      <c r="G159" s="98">
        <f t="shared" si="7"/>
        <v>0</v>
      </c>
      <c r="H159" s="98">
        <f t="shared" si="8"/>
        <v>0</v>
      </c>
    </row>
    <row r="160" ht="18" customHeight="1" spans="1:8">
      <c r="A160" s="117" t="s">
        <v>1568</v>
      </c>
      <c r="B160" s="97">
        <v>10</v>
      </c>
      <c r="C160" s="97">
        <v>16</v>
      </c>
      <c r="D160" s="97">
        <v>8</v>
      </c>
      <c r="E160" s="97">
        <v>16</v>
      </c>
      <c r="F160" s="118">
        <f t="shared" si="6"/>
        <v>160</v>
      </c>
      <c r="G160" s="98">
        <f t="shared" si="7"/>
        <v>100</v>
      </c>
      <c r="H160" s="98">
        <f t="shared" si="8"/>
        <v>100</v>
      </c>
    </row>
    <row r="161" ht="18" customHeight="1" spans="1:8">
      <c r="A161" s="117" t="s">
        <v>1569</v>
      </c>
      <c r="B161" s="97"/>
      <c r="C161" s="97"/>
      <c r="D161" s="97">
        <v>0</v>
      </c>
      <c r="E161" s="97">
        <v>0</v>
      </c>
      <c r="F161" s="118">
        <f t="shared" si="6"/>
        <v>0</v>
      </c>
      <c r="G161" s="98">
        <f t="shared" si="7"/>
        <v>0</v>
      </c>
      <c r="H161" s="98">
        <f t="shared" si="8"/>
        <v>0</v>
      </c>
    </row>
    <row r="162" ht="18" customHeight="1" spans="1:8">
      <c r="A162" s="117" t="s">
        <v>1570</v>
      </c>
      <c r="B162" s="97">
        <v>1709</v>
      </c>
      <c r="C162" s="97">
        <v>956</v>
      </c>
      <c r="D162" s="97">
        <v>1631</v>
      </c>
      <c r="E162" s="97">
        <v>1177</v>
      </c>
      <c r="F162" s="118">
        <f t="shared" si="6"/>
        <v>68.8706846108836</v>
      </c>
      <c r="G162" s="98">
        <f t="shared" si="7"/>
        <v>123.117154811715</v>
      </c>
      <c r="H162" s="98">
        <f t="shared" si="8"/>
        <v>-27.835683629675</v>
      </c>
    </row>
    <row r="163" ht="18" customHeight="1" spans="1:8">
      <c r="A163" s="117" t="s">
        <v>1571</v>
      </c>
      <c r="B163" s="97"/>
      <c r="C163" s="97"/>
      <c r="D163" s="97">
        <v>0</v>
      </c>
      <c r="E163" s="97">
        <v>0</v>
      </c>
      <c r="F163" s="118">
        <f t="shared" si="6"/>
        <v>0</v>
      </c>
      <c r="G163" s="98">
        <f t="shared" si="7"/>
        <v>0</v>
      </c>
      <c r="H163" s="98">
        <f t="shared" si="8"/>
        <v>0</v>
      </c>
    </row>
    <row r="164" ht="18" customHeight="1" spans="1:8">
      <c r="A164" s="117" t="s">
        <v>1572</v>
      </c>
      <c r="B164" s="97">
        <v>700</v>
      </c>
      <c r="C164" s="97">
        <v>213</v>
      </c>
      <c r="D164" s="97">
        <v>686</v>
      </c>
      <c r="E164" s="97">
        <v>327</v>
      </c>
      <c r="F164" s="118">
        <f t="shared" si="6"/>
        <v>46.7142857142857</v>
      </c>
      <c r="G164" s="98">
        <f t="shared" si="7"/>
        <v>153.521126760563</v>
      </c>
      <c r="H164" s="98">
        <f t="shared" si="8"/>
        <v>-52.332361516035</v>
      </c>
    </row>
    <row r="165" ht="18" customHeight="1" spans="1:8">
      <c r="A165" s="117" t="s">
        <v>1573</v>
      </c>
      <c r="B165" s="97">
        <v>220</v>
      </c>
      <c r="C165" s="97">
        <v>140</v>
      </c>
      <c r="D165" s="97">
        <v>218</v>
      </c>
      <c r="E165" s="97">
        <v>205</v>
      </c>
      <c r="F165" s="118">
        <f t="shared" si="6"/>
        <v>93.1818181818182</v>
      </c>
      <c r="G165" s="98">
        <f t="shared" si="7"/>
        <v>146.428571428571</v>
      </c>
      <c r="H165" s="98">
        <f t="shared" si="8"/>
        <v>-5.96330275229358</v>
      </c>
    </row>
    <row r="166" ht="18" customHeight="1" spans="1:8">
      <c r="A166" s="117" t="s">
        <v>1574</v>
      </c>
      <c r="B166" s="97">
        <v>70</v>
      </c>
      <c r="C166" s="97">
        <v>57</v>
      </c>
      <c r="D166" s="97">
        <v>64</v>
      </c>
      <c r="E166" s="97">
        <v>57</v>
      </c>
      <c r="F166" s="118">
        <f t="shared" si="6"/>
        <v>81.4285714285714</v>
      </c>
      <c r="G166" s="98">
        <f t="shared" si="7"/>
        <v>100</v>
      </c>
      <c r="H166" s="98">
        <f t="shared" si="8"/>
        <v>-10.9375</v>
      </c>
    </row>
    <row r="167" ht="18" customHeight="1" spans="1:8">
      <c r="A167" s="117" t="s">
        <v>1575</v>
      </c>
      <c r="B167" s="97"/>
      <c r="C167" s="97"/>
      <c r="D167" s="97">
        <v>0</v>
      </c>
      <c r="E167" s="97">
        <v>0</v>
      </c>
      <c r="F167" s="118">
        <f t="shared" si="6"/>
        <v>0</v>
      </c>
      <c r="G167" s="98">
        <f t="shared" si="7"/>
        <v>0</v>
      </c>
      <c r="H167" s="98">
        <f t="shared" si="8"/>
        <v>0</v>
      </c>
    </row>
    <row r="168" ht="18" customHeight="1" spans="1:8">
      <c r="A168" s="117" t="s">
        <v>1576</v>
      </c>
      <c r="B168" s="97">
        <v>69</v>
      </c>
      <c r="C168" s="97">
        <v>78</v>
      </c>
      <c r="D168" s="97">
        <v>42</v>
      </c>
      <c r="E168" s="97">
        <v>120</v>
      </c>
      <c r="F168" s="118">
        <f t="shared" si="6"/>
        <v>173.913043478261</v>
      </c>
      <c r="G168" s="98">
        <f t="shared" si="7"/>
        <v>153.846153846154</v>
      </c>
      <c r="H168" s="98">
        <f t="shared" si="8"/>
        <v>185.714285714286</v>
      </c>
    </row>
    <row r="169" ht="18" customHeight="1" spans="1:8">
      <c r="A169" s="117" t="s">
        <v>1577</v>
      </c>
      <c r="B169" s="97"/>
      <c r="C169" s="97"/>
      <c r="D169" s="97">
        <v>0</v>
      </c>
      <c r="E169" s="97">
        <v>0</v>
      </c>
      <c r="F169" s="118">
        <f t="shared" si="6"/>
        <v>0</v>
      </c>
      <c r="G169" s="98">
        <f t="shared" si="7"/>
        <v>0</v>
      </c>
      <c r="H169" s="98">
        <f t="shared" si="8"/>
        <v>0</v>
      </c>
    </row>
    <row r="170" ht="18" customHeight="1" spans="1:8">
      <c r="A170" s="117" t="s">
        <v>1578</v>
      </c>
      <c r="B170" s="97"/>
      <c r="C170" s="97"/>
      <c r="D170" s="97">
        <v>0</v>
      </c>
      <c r="E170" s="97">
        <v>0</v>
      </c>
      <c r="F170" s="118">
        <f t="shared" si="6"/>
        <v>0</v>
      </c>
      <c r="G170" s="98">
        <f t="shared" si="7"/>
        <v>0</v>
      </c>
      <c r="H170" s="98">
        <f t="shared" si="8"/>
        <v>0</v>
      </c>
    </row>
    <row r="171" ht="18" customHeight="1" spans="1:8">
      <c r="A171" s="117" t="s">
        <v>1579</v>
      </c>
      <c r="B171" s="97"/>
      <c r="C171" s="97"/>
      <c r="D171" s="97">
        <v>0</v>
      </c>
      <c r="E171" s="97">
        <v>0</v>
      </c>
      <c r="F171" s="118">
        <f t="shared" si="6"/>
        <v>0</v>
      </c>
      <c r="G171" s="98">
        <f t="shared" si="7"/>
        <v>0</v>
      </c>
      <c r="H171" s="98">
        <f t="shared" si="8"/>
        <v>0</v>
      </c>
    </row>
    <row r="172" ht="18" customHeight="1" spans="1:8">
      <c r="A172" s="117" t="s">
        <v>1580</v>
      </c>
      <c r="B172" s="97">
        <v>60</v>
      </c>
      <c r="C172" s="97">
        <v>75</v>
      </c>
      <c r="D172" s="97">
        <v>51</v>
      </c>
      <c r="E172" s="97">
        <v>75</v>
      </c>
      <c r="F172" s="118">
        <f t="shared" si="6"/>
        <v>125</v>
      </c>
      <c r="G172" s="98">
        <f t="shared" si="7"/>
        <v>100</v>
      </c>
      <c r="H172" s="98">
        <f t="shared" si="8"/>
        <v>47.0588235294118</v>
      </c>
    </row>
    <row r="173" ht="18" customHeight="1" spans="1:8">
      <c r="A173" s="117" t="s">
        <v>1581</v>
      </c>
      <c r="B173" s="97">
        <v>590</v>
      </c>
      <c r="C173" s="97">
        <v>393</v>
      </c>
      <c r="D173" s="97">
        <v>570</v>
      </c>
      <c r="E173" s="97">
        <v>393</v>
      </c>
      <c r="F173" s="118">
        <f t="shared" si="6"/>
        <v>66.6101694915254</v>
      </c>
      <c r="G173" s="98">
        <f t="shared" si="7"/>
        <v>100</v>
      </c>
      <c r="H173" s="98">
        <f t="shared" si="8"/>
        <v>-31.0526315789474</v>
      </c>
    </row>
    <row r="174" ht="18" customHeight="1" spans="1:8">
      <c r="A174" s="117" t="s">
        <v>178</v>
      </c>
      <c r="B174" s="97">
        <v>7420</v>
      </c>
      <c r="C174" s="97">
        <v>7176</v>
      </c>
      <c r="D174" s="97">
        <v>3582</v>
      </c>
      <c r="E174" s="97">
        <v>7420</v>
      </c>
      <c r="F174" s="118">
        <f t="shared" si="6"/>
        <v>100</v>
      </c>
      <c r="G174" s="98">
        <f t="shared" si="7"/>
        <v>103.40022296544</v>
      </c>
      <c r="H174" s="98">
        <f t="shared" si="8"/>
        <v>107.1468453378</v>
      </c>
    </row>
    <row r="175" ht="18" customHeight="1" spans="1:8">
      <c r="A175" s="117" t="s">
        <v>1582</v>
      </c>
      <c r="B175" s="97">
        <v>7420</v>
      </c>
      <c r="C175" s="97">
        <v>7176</v>
      </c>
      <c r="D175" s="97">
        <v>3582</v>
      </c>
      <c r="E175" s="97">
        <v>7420</v>
      </c>
      <c r="F175" s="118">
        <f t="shared" si="6"/>
        <v>100</v>
      </c>
      <c r="G175" s="98">
        <f t="shared" si="7"/>
        <v>103.40022296544</v>
      </c>
      <c r="H175" s="98">
        <f t="shared" si="8"/>
        <v>107.1468453378</v>
      </c>
    </row>
    <row r="176" ht="18" customHeight="1" spans="1:8">
      <c r="A176" s="117" t="s">
        <v>1583</v>
      </c>
      <c r="B176" s="97"/>
      <c r="C176" s="97"/>
      <c r="D176" s="97">
        <v>0</v>
      </c>
      <c r="E176" s="97">
        <v>0</v>
      </c>
      <c r="F176" s="118">
        <f t="shared" si="6"/>
        <v>0</v>
      </c>
      <c r="G176" s="98">
        <f t="shared" si="7"/>
        <v>0</v>
      </c>
      <c r="H176" s="98">
        <f t="shared" si="8"/>
        <v>0</v>
      </c>
    </row>
    <row r="177" ht="18" customHeight="1" spans="1:8">
      <c r="A177" s="117" t="s">
        <v>1584</v>
      </c>
      <c r="B177" s="97"/>
      <c r="C177" s="97"/>
      <c r="D177" s="97">
        <v>0</v>
      </c>
      <c r="E177" s="97">
        <v>0</v>
      </c>
      <c r="F177" s="118">
        <f t="shared" si="6"/>
        <v>0</v>
      </c>
      <c r="G177" s="98">
        <f t="shared" si="7"/>
        <v>0</v>
      </c>
      <c r="H177" s="98">
        <f t="shared" si="8"/>
        <v>0</v>
      </c>
    </row>
    <row r="178" ht="18" customHeight="1" spans="1:8">
      <c r="A178" s="117" t="s">
        <v>1585</v>
      </c>
      <c r="B178" s="97"/>
      <c r="C178" s="97"/>
      <c r="D178" s="97">
        <v>0</v>
      </c>
      <c r="E178" s="97">
        <v>0</v>
      </c>
      <c r="F178" s="118">
        <f t="shared" si="6"/>
        <v>0</v>
      </c>
      <c r="G178" s="98">
        <f t="shared" si="7"/>
        <v>0</v>
      </c>
      <c r="H178" s="98">
        <f t="shared" si="8"/>
        <v>0</v>
      </c>
    </row>
    <row r="179" ht="18" customHeight="1" spans="1:8">
      <c r="A179" s="117" t="s">
        <v>1586</v>
      </c>
      <c r="B179" s="97">
        <v>7420</v>
      </c>
      <c r="C179" s="97">
        <v>4056</v>
      </c>
      <c r="D179" s="97">
        <v>3582</v>
      </c>
      <c r="E179" s="97">
        <v>6006</v>
      </c>
      <c r="F179" s="118">
        <f t="shared" si="6"/>
        <v>80.9433962264151</v>
      </c>
      <c r="G179" s="98">
        <f t="shared" si="7"/>
        <v>148.076923076923</v>
      </c>
      <c r="H179" s="98">
        <f t="shared" si="8"/>
        <v>67.6716917922948</v>
      </c>
    </row>
    <row r="180" ht="18" customHeight="1" spans="1:8">
      <c r="A180" s="117" t="s">
        <v>1587</v>
      </c>
      <c r="B180" s="97"/>
      <c r="C180" s="97"/>
      <c r="D180" s="97">
        <v>0</v>
      </c>
      <c r="E180" s="97">
        <v>0</v>
      </c>
      <c r="F180" s="118">
        <f t="shared" si="6"/>
        <v>0</v>
      </c>
      <c r="G180" s="98">
        <f t="shared" si="7"/>
        <v>0</v>
      </c>
      <c r="H180" s="98">
        <f t="shared" si="8"/>
        <v>0</v>
      </c>
    </row>
    <row r="181" ht="18" customHeight="1" spans="1:8">
      <c r="A181" s="117" t="s">
        <v>1588</v>
      </c>
      <c r="B181" s="97"/>
      <c r="C181" s="97"/>
      <c r="D181" s="97">
        <v>0</v>
      </c>
      <c r="E181" s="97">
        <v>0</v>
      </c>
      <c r="F181" s="118">
        <f t="shared" si="6"/>
        <v>0</v>
      </c>
      <c r="G181" s="98">
        <f t="shared" si="7"/>
        <v>0</v>
      </c>
      <c r="H181" s="98">
        <f t="shared" si="8"/>
        <v>0</v>
      </c>
    </row>
    <row r="182" ht="18" customHeight="1" spans="1:8">
      <c r="A182" s="117" t="s">
        <v>1589</v>
      </c>
      <c r="B182" s="97"/>
      <c r="C182" s="97"/>
      <c r="D182" s="97">
        <v>0</v>
      </c>
      <c r="E182" s="97">
        <v>0</v>
      </c>
      <c r="F182" s="118">
        <f t="shared" si="6"/>
        <v>0</v>
      </c>
      <c r="G182" s="98">
        <f t="shared" si="7"/>
        <v>0</v>
      </c>
      <c r="H182" s="98">
        <f t="shared" si="8"/>
        <v>0</v>
      </c>
    </row>
    <row r="183" ht="18" customHeight="1" spans="1:8">
      <c r="A183" s="117" t="s">
        <v>1590</v>
      </c>
      <c r="B183" s="97"/>
      <c r="C183" s="97"/>
      <c r="D183" s="97">
        <v>0</v>
      </c>
      <c r="E183" s="97">
        <v>0</v>
      </c>
      <c r="F183" s="118">
        <f t="shared" si="6"/>
        <v>0</v>
      </c>
      <c r="G183" s="98">
        <f t="shared" si="7"/>
        <v>0</v>
      </c>
      <c r="H183" s="98">
        <f t="shared" si="8"/>
        <v>0</v>
      </c>
    </row>
    <row r="184" ht="18" customHeight="1" spans="1:8">
      <c r="A184" s="117" t="s">
        <v>1591</v>
      </c>
      <c r="B184" s="97"/>
      <c r="C184" s="97"/>
      <c r="D184" s="97">
        <v>0</v>
      </c>
      <c r="E184" s="97">
        <v>0</v>
      </c>
      <c r="F184" s="118">
        <f t="shared" si="6"/>
        <v>0</v>
      </c>
      <c r="G184" s="98">
        <f t="shared" si="7"/>
        <v>0</v>
      </c>
      <c r="H184" s="98">
        <f t="shared" si="8"/>
        <v>0</v>
      </c>
    </row>
    <row r="185" ht="18" customHeight="1" spans="1:8">
      <c r="A185" s="117" t="s">
        <v>1592</v>
      </c>
      <c r="B185" s="97"/>
      <c r="C185" s="97"/>
      <c r="D185" s="97">
        <v>0</v>
      </c>
      <c r="E185" s="97">
        <v>0</v>
      </c>
      <c r="F185" s="118">
        <f t="shared" si="6"/>
        <v>0</v>
      </c>
      <c r="G185" s="98">
        <f t="shared" si="7"/>
        <v>0</v>
      </c>
      <c r="H185" s="98">
        <f t="shared" si="8"/>
        <v>0</v>
      </c>
    </row>
    <row r="186" ht="18" customHeight="1" spans="1:8">
      <c r="A186" s="117" t="s">
        <v>1593</v>
      </c>
      <c r="B186" s="97"/>
      <c r="C186" s="97"/>
      <c r="D186" s="97">
        <v>0</v>
      </c>
      <c r="E186" s="97">
        <v>0</v>
      </c>
      <c r="F186" s="118">
        <f t="shared" si="6"/>
        <v>0</v>
      </c>
      <c r="G186" s="98">
        <f t="shared" si="7"/>
        <v>0</v>
      </c>
      <c r="H186" s="98">
        <f t="shared" si="8"/>
        <v>0</v>
      </c>
    </row>
    <row r="187" ht="18" customHeight="1" spans="1:8">
      <c r="A187" s="117" t="s">
        <v>1594</v>
      </c>
      <c r="B187" s="97"/>
      <c r="C187" s="97"/>
      <c r="D187" s="97">
        <v>0</v>
      </c>
      <c r="E187" s="97">
        <v>0</v>
      </c>
      <c r="F187" s="118">
        <f t="shared" si="6"/>
        <v>0</v>
      </c>
      <c r="G187" s="98">
        <f t="shared" si="7"/>
        <v>0</v>
      </c>
      <c r="H187" s="98">
        <f t="shared" si="8"/>
        <v>0</v>
      </c>
    </row>
    <row r="188" ht="18" customHeight="1" spans="1:8">
      <c r="A188" s="117" t="s">
        <v>1595</v>
      </c>
      <c r="B188" s="97"/>
      <c r="C188" s="97">
        <v>1170</v>
      </c>
      <c r="D188" s="97">
        <v>0</v>
      </c>
      <c r="E188" s="97">
        <v>1170</v>
      </c>
      <c r="F188" s="118">
        <f t="shared" si="6"/>
        <v>0</v>
      </c>
      <c r="G188" s="98">
        <f t="shared" si="7"/>
        <v>100</v>
      </c>
      <c r="H188" s="98">
        <f t="shared" si="8"/>
        <v>0</v>
      </c>
    </row>
    <row r="189" ht="18" customHeight="1" spans="1:8">
      <c r="A189" s="117" t="s">
        <v>1596</v>
      </c>
      <c r="B189" s="97"/>
      <c r="C189" s="97"/>
      <c r="D189" s="97">
        <v>0</v>
      </c>
      <c r="E189" s="97">
        <v>0</v>
      </c>
      <c r="F189" s="118">
        <f t="shared" si="6"/>
        <v>0</v>
      </c>
      <c r="G189" s="98">
        <f t="shared" si="7"/>
        <v>0</v>
      </c>
      <c r="H189" s="98">
        <f t="shared" si="8"/>
        <v>0</v>
      </c>
    </row>
    <row r="190" ht="18" customHeight="1" spans="1:8">
      <c r="A190" s="117" t="s">
        <v>1597</v>
      </c>
      <c r="B190" s="97"/>
      <c r="C190" s="97">
        <v>1950</v>
      </c>
      <c r="D190" s="97">
        <v>0</v>
      </c>
      <c r="E190" s="97">
        <v>0</v>
      </c>
      <c r="F190" s="118">
        <f t="shared" si="6"/>
        <v>0</v>
      </c>
      <c r="G190" s="98">
        <f t="shared" si="7"/>
        <v>0</v>
      </c>
      <c r="H190" s="98">
        <f t="shared" si="8"/>
        <v>0</v>
      </c>
    </row>
    <row r="191" ht="18" customHeight="1" spans="1:8">
      <c r="A191" s="117" t="s">
        <v>1598</v>
      </c>
      <c r="B191" s="97"/>
      <c r="C191" s="97"/>
      <c r="D191" s="97">
        <v>0</v>
      </c>
      <c r="E191" s="97">
        <v>244</v>
      </c>
      <c r="F191" s="118">
        <f t="shared" si="6"/>
        <v>0</v>
      </c>
      <c r="G191" s="98">
        <f t="shared" si="7"/>
        <v>0</v>
      </c>
      <c r="H191" s="98">
        <f t="shared" si="8"/>
        <v>0</v>
      </c>
    </row>
    <row r="192" ht="18" customHeight="1" spans="1:8">
      <c r="A192" s="117" t="s">
        <v>1599</v>
      </c>
      <c r="B192" s="97"/>
      <c r="C192" s="97"/>
      <c r="D192" s="97">
        <v>0</v>
      </c>
      <c r="E192" s="97">
        <v>0</v>
      </c>
      <c r="F192" s="118">
        <f t="shared" si="6"/>
        <v>0</v>
      </c>
      <c r="G192" s="98">
        <f t="shared" si="7"/>
        <v>0</v>
      </c>
      <c r="H192" s="98">
        <f t="shared" si="8"/>
        <v>0</v>
      </c>
    </row>
    <row r="193" ht="18" customHeight="1" spans="1:8">
      <c r="A193" s="117" t="s">
        <v>179</v>
      </c>
      <c r="B193" s="97">
        <v>200</v>
      </c>
      <c r="C193" s="97">
        <v>40</v>
      </c>
      <c r="D193" s="97">
        <v>98</v>
      </c>
      <c r="E193" s="97">
        <v>303</v>
      </c>
      <c r="F193" s="118">
        <f t="shared" si="6"/>
        <v>151.5</v>
      </c>
      <c r="G193" s="98">
        <f t="shared" si="7"/>
        <v>757.5</v>
      </c>
      <c r="H193" s="98">
        <f t="shared" si="8"/>
        <v>209.183673469388</v>
      </c>
    </row>
    <row r="194" ht="18" customHeight="1" spans="1:8">
      <c r="A194" s="117" t="s">
        <v>1600</v>
      </c>
      <c r="B194" s="97">
        <v>200</v>
      </c>
      <c r="C194" s="97">
        <v>40</v>
      </c>
      <c r="D194" s="97">
        <v>98</v>
      </c>
      <c r="E194" s="97">
        <v>303</v>
      </c>
      <c r="F194" s="118">
        <f t="shared" si="6"/>
        <v>151.5</v>
      </c>
      <c r="G194" s="98">
        <f t="shared" si="7"/>
        <v>757.5</v>
      </c>
      <c r="H194" s="98">
        <f t="shared" si="8"/>
        <v>209.183673469388</v>
      </c>
    </row>
    <row r="195" ht="18" customHeight="1" spans="1:8">
      <c r="A195" s="117" t="s">
        <v>1601</v>
      </c>
      <c r="B195" s="97"/>
      <c r="C195" s="97"/>
      <c r="D195" s="97">
        <v>0</v>
      </c>
      <c r="E195" s="97">
        <v>0</v>
      </c>
      <c r="F195" s="118">
        <f t="shared" si="6"/>
        <v>0</v>
      </c>
      <c r="G195" s="98">
        <f t="shared" si="7"/>
        <v>0</v>
      </c>
      <c r="H195" s="98">
        <f t="shared" si="8"/>
        <v>0</v>
      </c>
    </row>
    <row r="196" ht="18" customHeight="1" spans="1:8">
      <c r="A196" s="117" t="s">
        <v>1602</v>
      </c>
      <c r="B196" s="97"/>
      <c r="C196" s="97"/>
      <c r="D196" s="97">
        <v>0</v>
      </c>
      <c r="E196" s="97">
        <v>0</v>
      </c>
      <c r="F196" s="118">
        <f t="shared" si="6"/>
        <v>0</v>
      </c>
      <c r="G196" s="98">
        <f t="shared" si="7"/>
        <v>0</v>
      </c>
      <c r="H196" s="98">
        <f t="shared" si="8"/>
        <v>0</v>
      </c>
    </row>
    <row r="197" ht="18" customHeight="1" spans="1:8">
      <c r="A197" s="117" t="s">
        <v>1603</v>
      </c>
      <c r="B197" s="97"/>
      <c r="C197" s="97"/>
      <c r="D197" s="97">
        <v>0</v>
      </c>
      <c r="E197" s="97">
        <v>0</v>
      </c>
      <c r="F197" s="118">
        <f t="shared" ref="F197:F211" si="9">IF(B197&lt;&gt;0,(E197/B197)*100,0)</f>
        <v>0</v>
      </c>
      <c r="G197" s="98">
        <f t="shared" ref="G197:G211" si="10">IF(C197&lt;&gt;0,(E197/C197)*100,0)</f>
        <v>0</v>
      </c>
      <c r="H197" s="98">
        <f t="shared" ref="H197:H225" si="11">IF(D197&lt;&gt;0,(E197/D197-1)*100,0)</f>
        <v>0</v>
      </c>
    </row>
    <row r="198" ht="18" customHeight="1" spans="1:8">
      <c r="A198" s="117" t="s">
        <v>1604</v>
      </c>
      <c r="B198" s="97">
        <v>40</v>
      </c>
      <c r="C198" s="97">
        <v>40</v>
      </c>
      <c r="D198" s="97">
        <v>68</v>
      </c>
      <c r="E198" s="97">
        <v>196</v>
      </c>
      <c r="F198" s="118">
        <f t="shared" si="9"/>
        <v>490</v>
      </c>
      <c r="G198" s="98">
        <f t="shared" si="10"/>
        <v>490</v>
      </c>
      <c r="H198" s="98">
        <f t="shared" si="11"/>
        <v>188.235294117647</v>
      </c>
    </row>
    <row r="199" ht="18" customHeight="1" spans="1:8">
      <c r="A199" s="117" t="s">
        <v>1605</v>
      </c>
      <c r="B199" s="97"/>
      <c r="C199" s="97"/>
      <c r="D199" s="97">
        <v>0</v>
      </c>
      <c r="E199" s="97">
        <v>0</v>
      </c>
      <c r="F199" s="118">
        <f t="shared" si="9"/>
        <v>0</v>
      </c>
      <c r="G199" s="98">
        <f t="shared" si="10"/>
        <v>0</v>
      </c>
      <c r="H199" s="98">
        <f t="shared" si="11"/>
        <v>0</v>
      </c>
    </row>
    <row r="200" ht="18" customHeight="1" spans="1:8">
      <c r="A200" s="117" t="s">
        <v>1606</v>
      </c>
      <c r="B200" s="97"/>
      <c r="C200" s="97"/>
      <c r="D200" s="97">
        <v>0</v>
      </c>
      <c r="E200" s="97">
        <v>0</v>
      </c>
      <c r="F200" s="118">
        <f t="shared" si="9"/>
        <v>0</v>
      </c>
      <c r="G200" s="98">
        <f t="shared" si="10"/>
        <v>0</v>
      </c>
      <c r="H200" s="98">
        <f t="shared" si="11"/>
        <v>0</v>
      </c>
    </row>
    <row r="201" ht="18" customHeight="1" spans="1:8">
      <c r="A201" s="117" t="s">
        <v>1607</v>
      </c>
      <c r="B201" s="97"/>
      <c r="C201" s="97"/>
      <c r="D201" s="97">
        <v>0</v>
      </c>
      <c r="E201" s="97">
        <v>0</v>
      </c>
      <c r="F201" s="118">
        <f t="shared" si="9"/>
        <v>0</v>
      </c>
      <c r="G201" s="98">
        <f t="shared" si="10"/>
        <v>0</v>
      </c>
      <c r="H201" s="98">
        <f t="shared" si="11"/>
        <v>0</v>
      </c>
    </row>
    <row r="202" ht="18" customHeight="1" spans="1:8">
      <c r="A202" s="117" t="s">
        <v>1608</v>
      </c>
      <c r="B202" s="97"/>
      <c r="C202" s="97"/>
      <c r="D202" s="97">
        <v>0</v>
      </c>
      <c r="E202" s="97">
        <v>0</v>
      </c>
      <c r="F202" s="118">
        <f t="shared" si="9"/>
        <v>0</v>
      </c>
      <c r="G202" s="98">
        <f t="shared" si="10"/>
        <v>0</v>
      </c>
      <c r="H202" s="98">
        <f t="shared" si="11"/>
        <v>0</v>
      </c>
    </row>
    <row r="203" ht="18" customHeight="1" spans="1:8">
      <c r="A203" s="117" t="s">
        <v>1609</v>
      </c>
      <c r="B203" s="97"/>
      <c r="C203" s="97"/>
      <c r="D203" s="97">
        <v>0</v>
      </c>
      <c r="E203" s="97">
        <v>0</v>
      </c>
      <c r="F203" s="118">
        <f t="shared" si="9"/>
        <v>0</v>
      </c>
      <c r="G203" s="98">
        <f t="shared" si="10"/>
        <v>0</v>
      </c>
      <c r="H203" s="98">
        <f t="shared" si="11"/>
        <v>0</v>
      </c>
    </row>
    <row r="204" ht="18" customHeight="1" spans="1:8">
      <c r="A204" s="117" t="s">
        <v>1610</v>
      </c>
      <c r="B204" s="97"/>
      <c r="C204" s="97"/>
      <c r="D204" s="97">
        <v>0</v>
      </c>
      <c r="E204" s="97">
        <v>0</v>
      </c>
      <c r="F204" s="118">
        <f t="shared" si="9"/>
        <v>0</v>
      </c>
      <c r="G204" s="98">
        <f t="shared" si="10"/>
        <v>0</v>
      </c>
      <c r="H204" s="98">
        <f t="shared" si="11"/>
        <v>0</v>
      </c>
    </row>
    <row r="205" ht="18" customHeight="1" spans="1:8">
      <c r="A205" s="117" t="s">
        <v>1611</v>
      </c>
      <c r="B205" s="97"/>
      <c r="C205" s="97"/>
      <c r="D205" s="97">
        <v>0</v>
      </c>
      <c r="E205" s="97">
        <v>0</v>
      </c>
      <c r="F205" s="118">
        <f t="shared" si="9"/>
        <v>0</v>
      </c>
      <c r="G205" s="98">
        <f t="shared" si="10"/>
        <v>0</v>
      </c>
      <c r="H205" s="98">
        <f t="shared" si="11"/>
        <v>0</v>
      </c>
    </row>
    <row r="206" ht="18" customHeight="1" spans="1:8">
      <c r="A206" s="117" t="s">
        <v>1612</v>
      </c>
      <c r="B206" s="97"/>
      <c r="C206" s="97"/>
      <c r="D206" s="97">
        <v>0</v>
      </c>
      <c r="E206" s="97">
        <v>0</v>
      </c>
      <c r="F206" s="118">
        <f t="shared" si="9"/>
        <v>0</v>
      </c>
      <c r="G206" s="98">
        <f t="shared" si="10"/>
        <v>0</v>
      </c>
      <c r="H206" s="98">
        <f t="shared" si="11"/>
        <v>0</v>
      </c>
    </row>
    <row r="207" ht="18" customHeight="1" spans="1:8">
      <c r="A207" s="117" t="s">
        <v>1613</v>
      </c>
      <c r="B207" s="97">
        <v>60</v>
      </c>
      <c r="C207" s="97"/>
      <c r="D207" s="97">
        <v>30</v>
      </c>
      <c r="E207" s="97">
        <v>107</v>
      </c>
      <c r="F207" s="118">
        <f t="shared" si="9"/>
        <v>178.333333333333</v>
      </c>
      <c r="G207" s="98">
        <f t="shared" si="10"/>
        <v>0</v>
      </c>
      <c r="H207" s="98">
        <f t="shared" si="11"/>
        <v>256.666666666667</v>
      </c>
    </row>
    <row r="208" ht="18" customHeight="1" spans="1:8">
      <c r="A208" s="117" t="s">
        <v>1614</v>
      </c>
      <c r="B208" s="97"/>
      <c r="C208" s="97"/>
      <c r="D208" s="97">
        <v>0</v>
      </c>
      <c r="E208" s="97">
        <v>0</v>
      </c>
      <c r="F208" s="118">
        <f t="shared" si="9"/>
        <v>0</v>
      </c>
      <c r="G208" s="98">
        <f t="shared" si="10"/>
        <v>0</v>
      </c>
      <c r="H208" s="98">
        <f t="shared" si="11"/>
        <v>0</v>
      </c>
    </row>
    <row r="209" ht="18" customHeight="1" spans="1:8">
      <c r="A209" s="117" t="s">
        <v>1615</v>
      </c>
      <c r="B209" s="97">
        <v>100</v>
      </c>
      <c r="C209" s="97"/>
      <c r="D209" s="97">
        <v>0</v>
      </c>
      <c r="E209" s="97">
        <v>0</v>
      </c>
      <c r="F209" s="118">
        <f t="shared" si="9"/>
        <v>0</v>
      </c>
      <c r="G209" s="98">
        <f t="shared" si="10"/>
        <v>0</v>
      </c>
      <c r="H209" s="98">
        <f t="shared" si="11"/>
        <v>0</v>
      </c>
    </row>
    <row r="210" ht="18" customHeight="1" spans="1:8">
      <c r="A210" s="117" t="s">
        <v>1616</v>
      </c>
      <c r="B210" s="97"/>
      <c r="C210" s="97"/>
      <c r="D210" s="97">
        <v>0</v>
      </c>
      <c r="E210" s="97">
        <v>0</v>
      </c>
      <c r="F210" s="118">
        <f t="shared" si="9"/>
        <v>0</v>
      </c>
      <c r="G210" s="98">
        <f t="shared" si="10"/>
        <v>0</v>
      </c>
      <c r="H210" s="98">
        <f t="shared" si="11"/>
        <v>0</v>
      </c>
    </row>
    <row r="211" ht="18" customHeight="1" spans="1:8">
      <c r="A211" s="117" t="s">
        <v>1617</v>
      </c>
      <c r="B211" s="97"/>
      <c r="C211" s="97"/>
      <c r="D211" s="97">
        <v>0</v>
      </c>
      <c r="E211" s="97">
        <v>0</v>
      </c>
      <c r="F211" s="118">
        <f t="shared" si="9"/>
        <v>0</v>
      </c>
      <c r="G211" s="98">
        <f t="shared" si="10"/>
        <v>0</v>
      </c>
      <c r="H211" s="98">
        <f t="shared" si="11"/>
        <v>0</v>
      </c>
    </row>
    <row r="212" ht="18" customHeight="1" spans="1:8">
      <c r="A212" s="117"/>
      <c r="B212" s="97"/>
      <c r="C212" s="97"/>
      <c r="D212" s="97"/>
      <c r="E212" s="97"/>
      <c r="F212" s="118"/>
      <c r="G212" s="98"/>
      <c r="H212" s="98">
        <f t="shared" si="11"/>
        <v>0</v>
      </c>
    </row>
    <row r="213" s="93" customFormat="1" ht="18" customHeight="1" spans="1:8">
      <c r="A213" s="119" t="s">
        <v>1618</v>
      </c>
      <c r="B213" s="120">
        <v>160640</v>
      </c>
      <c r="C213" s="120">
        <f>SUM(C5,C20,C38,C84,C148,C174,C193)</f>
        <v>113124</v>
      </c>
      <c r="D213" s="120">
        <v>185491</v>
      </c>
      <c r="E213" s="120">
        <v>111248</v>
      </c>
      <c r="F213" s="121">
        <f t="shared" ref="F213:F225" si="12">IF(B213&lt;&gt;0,(E213/B213)*100,0)</f>
        <v>69.2529880478088</v>
      </c>
      <c r="G213" s="101">
        <f t="shared" ref="G213:G225" si="13">IF(C213&lt;&gt;0,(E213/C213)*100,0)</f>
        <v>98.3416427990524</v>
      </c>
      <c r="H213" s="101">
        <f t="shared" si="11"/>
        <v>-40.0251225126826</v>
      </c>
    </row>
    <row r="214" ht="18" customHeight="1" spans="1:8">
      <c r="A214" s="122"/>
      <c r="B214" s="123"/>
      <c r="C214" s="123"/>
      <c r="D214" s="123"/>
      <c r="E214" s="123"/>
      <c r="F214" s="124">
        <f t="shared" si="12"/>
        <v>0</v>
      </c>
      <c r="G214" s="124">
        <f t="shared" si="13"/>
        <v>0</v>
      </c>
      <c r="H214" s="98">
        <f t="shared" si="11"/>
        <v>0</v>
      </c>
    </row>
    <row r="215" ht="18" customHeight="1" spans="1:8">
      <c r="A215" s="117" t="s">
        <v>1619</v>
      </c>
      <c r="B215" s="97"/>
      <c r="C215" s="97"/>
      <c r="D215" s="97">
        <v>0</v>
      </c>
      <c r="E215" s="97">
        <v>0</v>
      </c>
      <c r="F215" s="98">
        <f t="shared" si="12"/>
        <v>0</v>
      </c>
      <c r="G215" s="98">
        <f t="shared" si="13"/>
        <v>0</v>
      </c>
      <c r="H215" s="98">
        <f t="shared" si="11"/>
        <v>0</v>
      </c>
    </row>
    <row r="216" ht="18" customHeight="1" spans="1:8">
      <c r="A216" s="125" t="s">
        <v>1620</v>
      </c>
      <c r="B216" s="126">
        <v>1574</v>
      </c>
      <c r="C216" s="126">
        <v>11616</v>
      </c>
      <c r="D216" s="126">
        <v>11534</v>
      </c>
      <c r="E216" s="126">
        <v>9740</v>
      </c>
      <c r="F216" s="127">
        <f t="shared" si="12"/>
        <v>618.805590851334</v>
      </c>
      <c r="G216" s="127">
        <f t="shared" si="13"/>
        <v>83.8498622589532</v>
      </c>
      <c r="H216" s="98">
        <f t="shared" si="11"/>
        <v>-15.5540142188313</v>
      </c>
    </row>
    <row r="217" ht="18" customHeight="1" spans="1:8">
      <c r="A217" s="117" t="s">
        <v>1621</v>
      </c>
      <c r="B217" s="97">
        <v>44988</v>
      </c>
      <c r="C217" s="97">
        <v>74995</v>
      </c>
      <c r="D217" s="97">
        <v>60117</v>
      </c>
      <c r="E217" s="97">
        <v>61200</v>
      </c>
      <c r="F217" s="98">
        <f t="shared" si="12"/>
        <v>136.036276340357</v>
      </c>
      <c r="G217" s="98">
        <f t="shared" si="13"/>
        <v>81.6054403626909</v>
      </c>
      <c r="H217" s="98">
        <f t="shared" si="11"/>
        <v>1.80148710015471</v>
      </c>
    </row>
    <row r="218" ht="18" customHeight="1" spans="1:8">
      <c r="A218" s="117" t="s">
        <v>186</v>
      </c>
      <c r="B218" s="97">
        <v>18480</v>
      </c>
      <c r="C218" s="97">
        <v>187480</v>
      </c>
      <c r="D218" s="97">
        <v>17340</v>
      </c>
      <c r="E218" s="97">
        <v>187480</v>
      </c>
      <c r="F218" s="98">
        <f t="shared" si="12"/>
        <v>1014.50216450216</v>
      </c>
      <c r="G218" s="98">
        <f t="shared" si="13"/>
        <v>100</v>
      </c>
      <c r="H218" s="98">
        <f t="shared" si="11"/>
        <v>981.199538638985</v>
      </c>
    </row>
    <row r="219" ht="18" customHeight="1" spans="1:8">
      <c r="A219" s="117" t="s">
        <v>187</v>
      </c>
      <c r="B219" s="97"/>
      <c r="C219" s="97"/>
      <c r="D219" s="97">
        <v>0</v>
      </c>
      <c r="E219" s="97">
        <v>0</v>
      </c>
      <c r="F219" s="98">
        <f t="shared" si="12"/>
        <v>0</v>
      </c>
      <c r="G219" s="98">
        <f t="shared" si="13"/>
        <v>0</v>
      </c>
      <c r="H219" s="98">
        <f t="shared" si="11"/>
        <v>0</v>
      </c>
    </row>
    <row r="220" ht="18" customHeight="1" spans="1:8">
      <c r="A220" s="117" t="s">
        <v>1622</v>
      </c>
      <c r="B220" s="97"/>
      <c r="C220" s="97"/>
      <c r="D220" s="97">
        <v>0</v>
      </c>
      <c r="E220" s="97">
        <v>0</v>
      </c>
      <c r="F220" s="98">
        <f t="shared" si="12"/>
        <v>0</v>
      </c>
      <c r="G220" s="98">
        <f t="shared" si="13"/>
        <v>0</v>
      </c>
      <c r="H220" s="98">
        <f t="shared" si="11"/>
        <v>0</v>
      </c>
    </row>
    <row r="221" ht="18" customHeight="1" spans="1:8">
      <c r="A221" s="117" t="s">
        <v>1623</v>
      </c>
      <c r="B221" s="97"/>
      <c r="C221" s="97"/>
      <c r="D221" s="97">
        <v>0</v>
      </c>
      <c r="E221" s="97">
        <v>0</v>
      </c>
      <c r="F221" s="98">
        <f t="shared" si="12"/>
        <v>0</v>
      </c>
      <c r="G221" s="98">
        <f t="shared" si="13"/>
        <v>0</v>
      </c>
      <c r="H221" s="98">
        <f t="shared" si="11"/>
        <v>0</v>
      </c>
    </row>
    <row r="222" ht="18" customHeight="1" spans="1:8">
      <c r="A222" s="117" t="s">
        <v>1624</v>
      </c>
      <c r="B222" s="97"/>
      <c r="C222" s="97"/>
      <c r="D222" s="97">
        <v>0</v>
      </c>
      <c r="E222" s="97">
        <v>0</v>
      </c>
      <c r="F222" s="98">
        <f t="shared" si="12"/>
        <v>0</v>
      </c>
      <c r="G222" s="98">
        <f t="shared" si="13"/>
        <v>0</v>
      </c>
      <c r="H222" s="98">
        <f t="shared" si="11"/>
        <v>0</v>
      </c>
    </row>
    <row r="223" ht="18" customHeight="1" spans="1:8">
      <c r="A223" s="117" t="s">
        <v>1625</v>
      </c>
      <c r="B223" s="97"/>
      <c r="C223" s="97">
        <v>1115</v>
      </c>
      <c r="D223" s="97">
        <v>3375</v>
      </c>
      <c r="E223" s="97">
        <v>3658</v>
      </c>
      <c r="F223" s="98">
        <f t="shared" si="12"/>
        <v>0</v>
      </c>
      <c r="G223" s="98">
        <f t="shared" si="13"/>
        <v>328.071748878924</v>
      </c>
      <c r="H223" s="98">
        <f t="shared" si="11"/>
        <v>8.38518518518518</v>
      </c>
    </row>
    <row r="224" ht="18" customHeight="1" spans="1:8">
      <c r="A224" s="117"/>
      <c r="B224" s="97"/>
      <c r="C224" s="97"/>
      <c r="D224" s="97"/>
      <c r="E224" s="97"/>
      <c r="F224" s="98">
        <f t="shared" si="12"/>
        <v>0</v>
      </c>
      <c r="G224" s="98">
        <f t="shared" si="13"/>
        <v>0</v>
      </c>
      <c r="H224" s="98">
        <f t="shared" si="11"/>
        <v>0</v>
      </c>
    </row>
    <row r="225" s="93" customFormat="1" ht="18" customHeight="1" spans="1:8">
      <c r="A225" s="115" t="s">
        <v>1626</v>
      </c>
      <c r="B225" s="100">
        <f>SUM(B213:B224)</f>
        <v>225682</v>
      </c>
      <c r="C225" s="100">
        <f>SUM(C213:C224)</f>
        <v>388330</v>
      </c>
      <c r="D225" s="100">
        <v>277857</v>
      </c>
      <c r="E225" s="100">
        <v>373326</v>
      </c>
      <c r="F225" s="101">
        <f t="shared" si="12"/>
        <v>165.421256458202</v>
      </c>
      <c r="G225" s="101">
        <f t="shared" si="13"/>
        <v>96.1362758478614</v>
      </c>
      <c r="H225" s="101">
        <f t="shared" si="11"/>
        <v>34.3590408015634</v>
      </c>
    </row>
  </sheetData>
  <mergeCells count="1">
    <mergeCell ref="A2:H2"/>
  </mergeCells>
  <pageMargins left="0.699305555555556" right="0.699305555555556" top="0.75" bottom="0.75" header="0.3" footer="0.3"/>
  <pageSetup paperSize="9" scale="96" fitToHeight="0"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5"/>
  </sheetPr>
  <dimension ref="A1:D33"/>
  <sheetViews>
    <sheetView showZeros="0" workbookViewId="0">
      <selection activeCell="G29" sqref="G29"/>
    </sheetView>
  </sheetViews>
  <sheetFormatPr defaultColWidth="9" defaultRowHeight="14.4" outlineLevelCol="3"/>
  <cols>
    <col min="1" max="1" width="38.25" customWidth="1"/>
    <col min="2" max="4" width="17.5" customWidth="1"/>
  </cols>
  <sheetData>
    <row r="1" spans="1:1">
      <c r="A1" t="s">
        <v>1629</v>
      </c>
    </row>
    <row r="2" ht="47.1" customHeight="1" spans="1:4">
      <c r="A2" s="17" t="s">
        <v>1630</v>
      </c>
      <c r="B2" s="17"/>
      <c r="C2" s="17"/>
      <c r="D2" s="17"/>
    </row>
    <row r="3" ht="18" customHeight="1" spans="1:4">
      <c r="A3" s="80"/>
      <c r="B3" s="80"/>
      <c r="C3" s="80"/>
      <c r="D3" s="81" t="s">
        <v>26</v>
      </c>
    </row>
    <row r="4" ht="33" customHeight="1" spans="1:4">
      <c r="A4" s="82" t="s">
        <v>82</v>
      </c>
      <c r="B4" s="82" t="s">
        <v>30</v>
      </c>
      <c r="C4" s="82" t="s">
        <v>31</v>
      </c>
      <c r="D4" s="82" t="s">
        <v>154</v>
      </c>
    </row>
    <row r="5" ht="18" customHeight="1" spans="1:4">
      <c r="A5" s="83" t="s">
        <v>1631</v>
      </c>
      <c r="B5" s="97">
        <v>0</v>
      </c>
      <c r="C5" s="97">
        <v>0</v>
      </c>
      <c r="D5" s="98">
        <f t="shared" ref="D5:D33" si="0">IF(B5&lt;&gt;0,(C5/B5-1)*100,0)</f>
        <v>0</v>
      </c>
    </row>
    <row r="6" ht="18" customHeight="1" spans="1:4">
      <c r="A6" s="83" t="s">
        <v>1632</v>
      </c>
      <c r="B6" s="97">
        <v>7</v>
      </c>
      <c r="C6" s="97">
        <v>55</v>
      </c>
      <c r="D6" s="98">
        <f t="shared" si="0"/>
        <v>685.714285714286</v>
      </c>
    </row>
    <row r="7" ht="18" customHeight="1" spans="1:4">
      <c r="A7" s="83" t="s">
        <v>1633</v>
      </c>
      <c r="B7" s="97">
        <v>30</v>
      </c>
      <c r="C7" s="97">
        <v>20</v>
      </c>
      <c r="D7" s="98">
        <f t="shared" si="0"/>
        <v>-33.3333333333333</v>
      </c>
    </row>
    <row r="8" ht="18" customHeight="1" spans="1:4">
      <c r="A8" s="83" t="s">
        <v>1634</v>
      </c>
      <c r="B8" s="97">
        <v>31</v>
      </c>
      <c r="C8" s="97">
        <v>31</v>
      </c>
      <c r="D8" s="98">
        <f t="shared" si="0"/>
        <v>0</v>
      </c>
    </row>
    <row r="9" ht="18" customHeight="1" spans="1:4">
      <c r="A9" s="83" t="s">
        <v>1635</v>
      </c>
      <c r="B9" s="97">
        <v>45</v>
      </c>
      <c r="C9" s="97">
        <v>40</v>
      </c>
      <c r="D9" s="98">
        <f t="shared" si="0"/>
        <v>-11.1111111111111</v>
      </c>
    </row>
    <row r="10" ht="18" customHeight="1" spans="1:4">
      <c r="A10" s="83" t="s">
        <v>1636</v>
      </c>
      <c r="B10" s="97">
        <v>0</v>
      </c>
      <c r="C10" s="97">
        <v>0</v>
      </c>
      <c r="D10" s="98">
        <f t="shared" si="0"/>
        <v>0</v>
      </c>
    </row>
    <row r="11" ht="18" customHeight="1" spans="1:4">
      <c r="A11" s="83" t="s">
        <v>1637</v>
      </c>
      <c r="B11" s="97">
        <v>0</v>
      </c>
      <c r="C11" s="97">
        <v>0</v>
      </c>
      <c r="D11" s="98">
        <f t="shared" si="0"/>
        <v>0</v>
      </c>
    </row>
    <row r="12" ht="18" customHeight="1" spans="1:4">
      <c r="A12" s="83" t="s">
        <v>1638</v>
      </c>
      <c r="B12" s="97">
        <v>483</v>
      </c>
      <c r="C12" s="97">
        <v>309</v>
      </c>
      <c r="D12" s="98">
        <f t="shared" si="0"/>
        <v>-36.0248447204969</v>
      </c>
    </row>
    <row r="13" ht="18" customHeight="1" spans="1:4">
      <c r="A13" s="83" t="s">
        <v>1639</v>
      </c>
      <c r="B13" s="97">
        <v>0</v>
      </c>
      <c r="C13" s="97">
        <v>0</v>
      </c>
      <c r="D13" s="98">
        <f t="shared" si="0"/>
        <v>0</v>
      </c>
    </row>
    <row r="14" ht="18" customHeight="1" spans="1:4">
      <c r="A14" s="83" t="s">
        <v>1640</v>
      </c>
      <c r="B14" s="97">
        <v>0</v>
      </c>
      <c r="C14" s="97">
        <v>0</v>
      </c>
      <c r="D14" s="98">
        <f t="shared" si="0"/>
        <v>0</v>
      </c>
    </row>
    <row r="15" ht="18" customHeight="1" spans="1:4">
      <c r="A15" s="83" t="s">
        <v>1641</v>
      </c>
      <c r="B15" s="97">
        <v>0</v>
      </c>
      <c r="C15" s="97">
        <v>0</v>
      </c>
      <c r="D15" s="98">
        <f t="shared" si="0"/>
        <v>0</v>
      </c>
    </row>
    <row r="16" ht="18" customHeight="1" spans="1:4">
      <c r="A16" s="83" t="s">
        <v>1642</v>
      </c>
      <c r="B16" s="97">
        <v>0</v>
      </c>
      <c r="C16" s="97">
        <v>0</v>
      </c>
      <c r="D16" s="98">
        <f t="shared" si="0"/>
        <v>0</v>
      </c>
    </row>
    <row r="17" ht="18" customHeight="1" spans="1:4">
      <c r="A17" s="83" t="s">
        <v>1643</v>
      </c>
      <c r="B17" s="97">
        <v>1651</v>
      </c>
      <c r="C17" s="97">
        <v>276</v>
      </c>
      <c r="D17" s="98">
        <f t="shared" si="0"/>
        <v>-83.28285887341</v>
      </c>
    </row>
    <row r="18" ht="18" customHeight="1" spans="1:4">
      <c r="A18" s="83" t="s">
        <v>1644</v>
      </c>
      <c r="B18" s="97">
        <v>0</v>
      </c>
      <c r="C18" s="97">
        <v>0</v>
      </c>
      <c r="D18" s="98">
        <f t="shared" si="0"/>
        <v>0</v>
      </c>
    </row>
    <row r="19" ht="18" customHeight="1" spans="1:4">
      <c r="A19" s="83" t="s">
        <v>1645</v>
      </c>
      <c r="B19" s="97">
        <v>0</v>
      </c>
      <c r="C19" s="97">
        <v>0</v>
      </c>
      <c r="D19" s="98">
        <f t="shared" si="0"/>
        <v>0</v>
      </c>
    </row>
    <row r="20" ht="18" customHeight="1" spans="1:4">
      <c r="A20" s="83" t="s">
        <v>1646</v>
      </c>
      <c r="B20" s="97">
        <v>0</v>
      </c>
      <c r="C20" s="97">
        <v>0</v>
      </c>
      <c r="D20" s="98">
        <f t="shared" si="0"/>
        <v>0</v>
      </c>
    </row>
    <row r="21" ht="18" customHeight="1" spans="1:4">
      <c r="A21" s="83" t="s">
        <v>1647</v>
      </c>
      <c r="B21" s="97">
        <v>0</v>
      </c>
      <c r="C21" s="97">
        <v>0</v>
      </c>
      <c r="D21" s="98">
        <f t="shared" si="0"/>
        <v>0</v>
      </c>
    </row>
    <row r="22" ht="18" customHeight="1" spans="1:4">
      <c r="A22" s="83" t="s">
        <v>1648</v>
      </c>
      <c r="B22" s="97">
        <v>0</v>
      </c>
      <c r="C22" s="97">
        <v>0</v>
      </c>
      <c r="D22" s="98">
        <f t="shared" si="0"/>
        <v>0</v>
      </c>
    </row>
    <row r="23" ht="18" customHeight="1" spans="1:4">
      <c r="A23" s="83" t="s">
        <v>1649</v>
      </c>
      <c r="B23" s="97">
        <v>0</v>
      </c>
      <c r="C23" s="97">
        <v>0</v>
      </c>
      <c r="D23" s="98">
        <f t="shared" si="0"/>
        <v>0</v>
      </c>
    </row>
    <row r="24" ht="18" customHeight="1" spans="1:4">
      <c r="A24" s="83" t="s">
        <v>1650</v>
      </c>
      <c r="B24" s="97">
        <v>0</v>
      </c>
      <c r="C24" s="97">
        <v>0</v>
      </c>
      <c r="D24" s="98">
        <f t="shared" si="0"/>
        <v>0</v>
      </c>
    </row>
    <row r="25" ht="18" customHeight="1" spans="1:4">
      <c r="A25" s="83" t="s">
        <v>1651</v>
      </c>
      <c r="B25" s="97">
        <v>0</v>
      </c>
      <c r="C25" s="97">
        <v>0</v>
      </c>
      <c r="D25" s="98">
        <f t="shared" si="0"/>
        <v>0</v>
      </c>
    </row>
    <row r="26" ht="18" customHeight="1" spans="1:4">
      <c r="A26" s="83" t="s">
        <v>1652</v>
      </c>
      <c r="B26" s="97">
        <v>0</v>
      </c>
      <c r="C26" s="97">
        <v>0</v>
      </c>
      <c r="D26" s="98">
        <f t="shared" si="0"/>
        <v>0</v>
      </c>
    </row>
    <row r="27" ht="18" customHeight="1" spans="1:4">
      <c r="A27" s="83" t="s">
        <v>1653</v>
      </c>
      <c r="B27" s="97">
        <v>0</v>
      </c>
      <c r="C27" s="97">
        <v>0</v>
      </c>
      <c r="D27" s="98">
        <f t="shared" si="0"/>
        <v>0</v>
      </c>
    </row>
    <row r="28" ht="18" customHeight="1" spans="1:4">
      <c r="A28" s="83" t="s">
        <v>1654</v>
      </c>
      <c r="B28" s="97">
        <v>0</v>
      </c>
      <c r="C28" s="97">
        <v>0</v>
      </c>
      <c r="D28" s="98">
        <f t="shared" si="0"/>
        <v>0</v>
      </c>
    </row>
    <row r="29" ht="18" customHeight="1" spans="1:4">
      <c r="A29" s="83" t="s">
        <v>1655</v>
      </c>
      <c r="B29" s="97">
        <v>8</v>
      </c>
      <c r="C29" s="97">
        <v>16</v>
      </c>
      <c r="D29" s="98">
        <f t="shared" si="0"/>
        <v>100</v>
      </c>
    </row>
    <row r="30" ht="18" customHeight="1" spans="1:4">
      <c r="A30" s="83" t="s">
        <v>1656</v>
      </c>
      <c r="B30" s="97">
        <v>1628</v>
      </c>
      <c r="C30" s="97">
        <v>1158</v>
      </c>
      <c r="D30" s="98">
        <f t="shared" si="0"/>
        <v>-28.8697788697789</v>
      </c>
    </row>
    <row r="31" ht="18" customHeight="1" spans="1:4">
      <c r="A31" s="83" t="s">
        <v>1657</v>
      </c>
      <c r="B31" s="97">
        <v>0</v>
      </c>
      <c r="C31" s="97">
        <v>0</v>
      </c>
      <c r="D31" s="98">
        <f t="shared" si="0"/>
        <v>0</v>
      </c>
    </row>
    <row r="32" ht="18" customHeight="1" spans="1:4">
      <c r="A32" s="83"/>
      <c r="B32" s="97"/>
      <c r="C32" s="97"/>
      <c r="D32" s="98">
        <f t="shared" si="0"/>
        <v>0</v>
      </c>
    </row>
    <row r="33" ht="18" customHeight="1" spans="1:4">
      <c r="A33" s="83" t="s">
        <v>1619</v>
      </c>
      <c r="B33" s="97">
        <v>0</v>
      </c>
      <c r="C33" s="97">
        <v>0</v>
      </c>
      <c r="D33" s="98">
        <f t="shared" si="0"/>
        <v>0</v>
      </c>
    </row>
  </sheetData>
  <mergeCells count="1">
    <mergeCell ref="A2:D2"/>
  </mergeCells>
  <pageMargins left="0.699305555555556" right="0.699305555555556" top="0.75" bottom="0.75" header="0.3" footer="0.3"/>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5"/>
  </sheetPr>
  <dimension ref="A1:H65"/>
  <sheetViews>
    <sheetView showZeros="0" workbookViewId="0">
      <selection activeCell="G10" sqref="G10"/>
    </sheetView>
  </sheetViews>
  <sheetFormatPr defaultColWidth="9" defaultRowHeight="14.4" outlineLevelCol="7"/>
  <cols>
    <col min="1" max="1" width="38.1296296296296" style="92" customWidth="1"/>
    <col min="2" max="5" width="13" style="92" customWidth="1"/>
    <col min="6" max="8" width="10.1296296296296" style="92" customWidth="1"/>
    <col min="9" max="16384" width="9" style="92"/>
  </cols>
  <sheetData>
    <row r="1" spans="1:1">
      <c r="A1" s="92" t="s">
        <v>1658</v>
      </c>
    </row>
    <row r="2" ht="24" spans="1:8">
      <c r="A2" s="17" t="s">
        <v>12</v>
      </c>
      <c r="B2" s="17"/>
      <c r="C2" s="17"/>
      <c r="D2" s="17"/>
      <c r="E2" s="17"/>
      <c r="F2" s="17"/>
      <c r="G2" s="17"/>
      <c r="H2" s="17"/>
    </row>
    <row r="3" ht="16" customHeight="1" spans="1:8">
      <c r="A3" s="104"/>
      <c r="B3" s="105"/>
      <c r="C3" s="105"/>
      <c r="D3" s="105"/>
      <c r="E3" s="105"/>
      <c r="F3" s="104"/>
      <c r="G3" s="104"/>
      <c r="H3" s="106" t="s">
        <v>26</v>
      </c>
    </row>
    <row r="4" ht="43.2" spans="1:8">
      <c r="A4" s="95" t="s">
        <v>27</v>
      </c>
      <c r="B4" s="107" t="s">
        <v>28</v>
      </c>
      <c r="C4" s="108" t="s">
        <v>29</v>
      </c>
      <c r="D4" s="109" t="s">
        <v>30</v>
      </c>
      <c r="E4" s="109" t="s">
        <v>31</v>
      </c>
      <c r="F4" s="82" t="s">
        <v>32</v>
      </c>
      <c r="G4" s="82" t="s">
        <v>33</v>
      </c>
      <c r="H4" s="82" t="s">
        <v>34</v>
      </c>
    </row>
    <row r="5" ht="18" customHeight="1" spans="1:8">
      <c r="A5" s="83" t="s">
        <v>52</v>
      </c>
      <c r="B5" s="97">
        <v>290</v>
      </c>
      <c r="C5" s="97">
        <v>342</v>
      </c>
      <c r="D5" s="97">
        <v>337</v>
      </c>
      <c r="E5" s="97">
        <v>342</v>
      </c>
      <c r="F5" s="98">
        <f t="shared" ref="F5:F54" si="0">IF(B5&lt;&gt;0,(E5/B5)*100,0)</f>
        <v>117.931034482759</v>
      </c>
      <c r="G5" s="98">
        <f t="shared" ref="G5:G54" si="1">IF(C5&lt;&gt;0,(E5/C5)*100,0)</f>
        <v>100</v>
      </c>
      <c r="H5" s="98">
        <f t="shared" ref="H5:H65" si="2">IF(D5&lt;&gt;0,(E5/D5-1)*100,0)</f>
        <v>1.48367952522255</v>
      </c>
    </row>
    <row r="6" ht="18" customHeight="1" spans="1:8">
      <c r="A6" s="83" t="s">
        <v>56</v>
      </c>
      <c r="B6" s="97">
        <v>290</v>
      </c>
      <c r="C6" s="97">
        <v>342</v>
      </c>
      <c r="D6" s="97">
        <v>337</v>
      </c>
      <c r="E6" s="97">
        <v>342</v>
      </c>
      <c r="F6" s="98">
        <f t="shared" si="0"/>
        <v>117.931034482759</v>
      </c>
      <c r="G6" s="98">
        <f t="shared" si="1"/>
        <v>100</v>
      </c>
      <c r="H6" s="98">
        <f t="shared" si="2"/>
        <v>1.48367952522255</v>
      </c>
    </row>
    <row r="7" ht="18" customHeight="1" spans="1:8">
      <c r="A7" s="83" t="s">
        <v>1659</v>
      </c>
      <c r="B7" s="97">
        <v>36</v>
      </c>
      <c r="C7" s="97">
        <v>0</v>
      </c>
      <c r="D7" s="97">
        <v>0</v>
      </c>
      <c r="E7" s="97">
        <v>0</v>
      </c>
      <c r="F7" s="98">
        <f t="shared" si="0"/>
        <v>0</v>
      </c>
      <c r="G7" s="98">
        <f t="shared" si="1"/>
        <v>0</v>
      </c>
      <c r="H7" s="98">
        <f t="shared" si="2"/>
        <v>0</v>
      </c>
    </row>
    <row r="8" ht="18" customHeight="1" spans="1:8">
      <c r="A8" s="83" t="s">
        <v>1660</v>
      </c>
      <c r="B8" s="97">
        <v>0</v>
      </c>
      <c r="C8" s="97">
        <v>0</v>
      </c>
      <c r="D8" s="97">
        <v>0</v>
      </c>
      <c r="E8" s="97">
        <v>0</v>
      </c>
      <c r="F8" s="98">
        <f t="shared" si="0"/>
        <v>0</v>
      </c>
      <c r="G8" s="98">
        <f t="shared" si="1"/>
        <v>0</v>
      </c>
      <c r="H8" s="98">
        <f t="shared" si="2"/>
        <v>0</v>
      </c>
    </row>
    <row r="9" ht="18" customHeight="1" spans="1:8">
      <c r="A9" s="110" t="s">
        <v>1661</v>
      </c>
      <c r="B9" s="103">
        <v>0</v>
      </c>
      <c r="C9" s="103">
        <v>0</v>
      </c>
      <c r="D9" s="103">
        <v>0</v>
      </c>
      <c r="E9" s="103">
        <v>0</v>
      </c>
      <c r="F9" s="98">
        <f t="shared" si="0"/>
        <v>0</v>
      </c>
      <c r="G9" s="98">
        <f t="shared" si="1"/>
        <v>0</v>
      </c>
      <c r="H9" s="98">
        <f t="shared" si="2"/>
        <v>0</v>
      </c>
    </row>
    <row r="10" ht="18" customHeight="1" spans="1:8">
      <c r="A10" s="99" t="s">
        <v>1662</v>
      </c>
      <c r="B10" s="97">
        <v>0</v>
      </c>
      <c r="C10" s="97">
        <v>0</v>
      </c>
      <c r="D10" s="97">
        <v>0</v>
      </c>
      <c r="E10" s="97">
        <v>0</v>
      </c>
      <c r="F10" s="98">
        <f t="shared" si="0"/>
        <v>0</v>
      </c>
      <c r="G10" s="98">
        <f t="shared" si="1"/>
        <v>0</v>
      </c>
      <c r="H10" s="98">
        <f t="shared" si="2"/>
        <v>0</v>
      </c>
    </row>
    <row r="11" ht="18" customHeight="1" spans="1:8">
      <c r="A11" s="99" t="s">
        <v>1663</v>
      </c>
      <c r="B11" s="97">
        <v>0</v>
      </c>
      <c r="C11" s="97">
        <v>0</v>
      </c>
      <c r="D11" s="97">
        <v>0</v>
      </c>
      <c r="E11" s="97">
        <v>0</v>
      </c>
      <c r="F11" s="98">
        <f t="shared" si="0"/>
        <v>0</v>
      </c>
      <c r="G11" s="98">
        <f t="shared" si="1"/>
        <v>0</v>
      </c>
      <c r="H11" s="98">
        <f t="shared" si="2"/>
        <v>0</v>
      </c>
    </row>
    <row r="12" ht="18" customHeight="1" spans="1:8">
      <c r="A12" s="99" t="s">
        <v>1664</v>
      </c>
      <c r="B12" s="97">
        <v>0</v>
      </c>
      <c r="C12" s="97">
        <v>0</v>
      </c>
      <c r="D12" s="97">
        <v>0</v>
      </c>
      <c r="E12" s="97">
        <v>0</v>
      </c>
      <c r="F12" s="98">
        <f t="shared" si="0"/>
        <v>0</v>
      </c>
      <c r="G12" s="98">
        <f t="shared" si="1"/>
        <v>0</v>
      </c>
      <c r="H12" s="98">
        <f t="shared" si="2"/>
        <v>0</v>
      </c>
    </row>
    <row r="13" ht="18" customHeight="1" spans="1:8">
      <c r="A13" s="99" t="s">
        <v>1665</v>
      </c>
      <c r="B13" s="97">
        <v>0</v>
      </c>
      <c r="C13" s="97">
        <v>0</v>
      </c>
      <c r="D13" s="97">
        <v>0</v>
      </c>
      <c r="E13" s="97">
        <v>0</v>
      </c>
      <c r="F13" s="98">
        <f t="shared" si="0"/>
        <v>0</v>
      </c>
      <c r="G13" s="98">
        <f t="shared" si="1"/>
        <v>0</v>
      </c>
      <c r="H13" s="98">
        <f t="shared" si="2"/>
        <v>0</v>
      </c>
    </row>
    <row r="14" ht="18" customHeight="1" spans="1:8">
      <c r="A14" s="99" t="s">
        <v>1666</v>
      </c>
      <c r="B14" s="97">
        <v>0</v>
      </c>
      <c r="C14" s="97">
        <v>0</v>
      </c>
      <c r="D14" s="97">
        <v>0</v>
      </c>
      <c r="E14" s="97">
        <v>0</v>
      </c>
      <c r="F14" s="98">
        <f t="shared" si="0"/>
        <v>0</v>
      </c>
      <c r="G14" s="98">
        <f t="shared" si="1"/>
        <v>0</v>
      </c>
      <c r="H14" s="98">
        <f t="shared" si="2"/>
        <v>0</v>
      </c>
    </row>
    <row r="15" ht="18" customHeight="1" spans="1:8">
      <c r="A15" s="99" t="s">
        <v>1667</v>
      </c>
      <c r="B15" s="97">
        <v>0</v>
      </c>
      <c r="C15" s="97">
        <v>0</v>
      </c>
      <c r="D15" s="97">
        <v>0</v>
      </c>
      <c r="E15" s="97">
        <v>0</v>
      </c>
      <c r="F15" s="98">
        <f t="shared" si="0"/>
        <v>0</v>
      </c>
      <c r="G15" s="98">
        <f t="shared" si="1"/>
        <v>0</v>
      </c>
      <c r="H15" s="98">
        <f t="shared" si="2"/>
        <v>0</v>
      </c>
    </row>
    <row r="16" ht="18" customHeight="1" spans="1:8">
      <c r="A16" s="99" t="s">
        <v>1668</v>
      </c>
      <c r="B16" s="97">
        <v>0</v>
      </c>
      <c r="C16" s="97">
        <v>0</v>
      </c>
      <c r="D16" s="97">
        <v>0</v>
      </c>
      <c r="E16" s="97">
        <v>0</v>
      </c>
      <c r="F16" s="98">
        <f t="shared" si="0"/>
        <v>0</v>
      </c>
      <c r="G16" s="98">
        <f t="shared" si="1"/>
        <v>0</v>
      </c>
      <c r="H16" s="98">
        <f t="shared" si="2"/>
        <v>0</v>
      </c>
    </row>
    <row r="17" ht="18" customHeight="1" spans="1:8">
      <c r="A17" s="99" t="s">
        <v>1669</v>
      </c>
      <c r="B17" s="97">
        <v>0</v>
      </c>
      <c r="C17" s="97">
        <v>0</v>
      </c>
      <c r="D17" s="97">
        <v>0</v>
      </c>
      <c r="E17" s="97">
        <v>0</v>
      </c>
      <c r="F17" s="98">
        <f t="shared" si="0"/>
        <v>0</v>
      </c>
      <c r="G17" s="98">
        <f t="shared" si="1"/>
        <v>0</v>
      </c>
      <c r="H17" s="98">
        <f t="shared" si="2"/>
        <v>0</v>
      </c>
    </row>
    <row r="18" ht="18" customHeight="1" spans="1:8">
      <c r="A18" s="99" t="s">
        <v>1670</v>
      </c>
      <c r="B18" s="97">
        <v>0</v>
      </c>
      <c r="C18" s="97">
        <v>0</v>
      </c>
      <c r="D18" s="97">
        <v>0</v>
      </c>
      <c r="E18" s="97">
        <v>0</v>
      </c>
      <c r="F18" s="98">
        <f t="shared" si="0"/>
        <v>0</v>
      </c>
      <c r="G18" s="98">
        <f t="shared" si="1"/>
        <v>0</v>
      </c>
      <c r="H18" s="98">
        <f t="shared" si="2"/>
        <v>0</v>
      </c>
    </row>
    <row r="19" ht="18" customHeight="1" spans="1:8">
      <c r="A19" s="99" t="s">
        <v>1671</v>
      </c>
      <c r="B19" s="97">
        <v>0</v>
      </c>
      <c r="C19" s="97">
        <v>0</v>
      </c>
      <c r="D19" s="97">
        <v>0</v>
      </c>
      <c r="E19" s="97">
        <v>0</v>
      </c>
      <c r="F19" s="98">
        <f t="shared" si="0"/>
        <v>0</v>
      </c>
      <c r="G19" s="98">
        <f t="shared" si="1"/>
        <v>0</v>
      </c>
      <c r="H19" s="98">
        <f t="shared" si="2"/>
        <v>0</v>
      </c>
    </row>
    <row r="20" ht="18" customHeight="1" spans="1:8">
      <c r="A20" s="99" t="s">
        <v>1672</v>
      </c>
      <c r="B20" s="97">
        <v>0</v>
      </c>
      <c r="C20" s="97">
        <v>0</v>
      </c>
      <c r="D20" s="97">
        <v>0</v>
      </c>
      <c r="E20" s="97">
        <v>0</v>
      </c>
      <c r="F20" s="98">
        <f t="shared" si="0"/>
        <v>0</v>
      </c>
      <c r="G20" s="98">
        <f t="shared" si="1"/>
        <v>0</v>
      </c>
      <c r="H20" s="98">
        <f t="shared" si="2"/>
        <v>0</v>
      </c>
    </row>
    <row r="21" ht="18" customHeight="1" spans="1:8">
      <c r="A21" s="99" t="s">
        <v>1673</v>
      </c>
      <c r="B21" s="97">
        <v>0</v>
      </c>
      <c r="C21" s="97">
        <v>0</v>
      </c>
      <c r="D21" s="97">
        <v>0</v>
      </c>
      <c r="E21" s="97">
        <v>0</v>
      </c>
      <c r="F21" s="98">
        <f t="shared" si="0"/>
        <v>0</v>
      </c>
      <c r="G21" s="98">
        <f t="shared" si="1"/>
        <v>0</v>
      </c>
      <c r="H21" s="98">
        <f t="shared" si="2"/>
        <v>0</v>
      </c>
    </row>
    <row r="22" ht="18" customHeight="1" spans="1:8">
      <c r="A22" s="99" t="s">
        <v>1674</v>
      </c>
      <c r="B22" s="97">
        <v>0</v>
      </c>
      <c r="C22" s="97">
        <v>0</v>
      </c>
      <c r="D22" s="97">
        <v>0</v>
      </c>
      <c r="E22" s="97">
        <v>0</v>
      </c>
      <c r="F22" s="98">
        <f t="shared" si="0"/>
        <v>0</v>
      </c>
      <c r="G22" s="98">
        <f t="shared" si="1"/>
        <v>0</v>
      </c>
      <c r="H22" s="98">
        <f t="shared" si="2"/>
        <v>0</v>
      </c>
    </row>
    <row r="23" ht="18" customHeight="1" spans="1:8">
      <c r="A23" s="99" t="s">
        <v>1675</v>
      </c>
      <c r="B23" s="97">
        <v>0</v>
      </c>
      <c r="C23" s="97">
        <v>0</v>
      </c>
      <c r="D23" s="97">
        <v>0</v>
      </c>
      <c r="E23" s="97">
        <v>0</v>
      </c>
      <c r="F23" s="98">
        <f t="shared" si="0"/>
        <v>0</v>
      </c>
      <c r="G23" s="98">
        <f t="shared" si="1"/>
        <v>0</v>
      </c>
      <c r="H23" s="98">
        <f t="shared" si="2"/>
        <v>0</v>
      </c>
    </row>
    <row r="24" ht="18" customHeight="1" spans="1:8">
      <c r="A24" s="99" t="s">
        <v>1676</v>
      </c>
      <c r="B24" s="97">
        <v>0</v>
      </c>
      <c r="C24" s="97">
        <v>0</v>
      </c>
      <c r="D24" s="97">
        <v>0</v>
      </c>
      <c r="E24" s="97">
        <v>0</v>
      </c>
      <c r="F24" s="98">
        <f t="shared" si="0"/>
        <v>0</v>
      </c>
      <c r="G24" s="98">
        <f t="shared" si="1"/>
        <v>0</v>
      </c>
      <c r="H24" s="98">
        <f t="shared" si="2"/>
        <v>0</v>
      </c>
    </row>
    <row r="25" ht="18" customHeight="1" spans="1:8">
      <c r="A25" s="99" t="s">
        <v>1677</v>
      </c>
      <c r="B25" s="97">
        <v>0</v>
      </c>
      <c r="C25" s="97">
        <v>0</v>
      </c>
      <c r="D25" s="97">
        <v>0</v>
      </c>
      <c r="E25" s="97">
        <v>0</v>
      </c>
      <c r="F25" s="98">
        <f t="shared" si="0"/>
        <v>0</v>
      </c>
      <c r="G25" s="98">
        <f t="shared" si="1"/>
        <v>0</v>
      </c>
      <c r="H25" s="98">
        <f t="shared" si="2"/>
        <v>0</v>
      </c>
    </row>
    <row r="26" ht="18" customHeight="1" spans="1:8">
      <c r="A26" s="99" t="s">
        <v>1678</v>
      </c>
      <c r="B26" s="97">
        <v>0</v>
      </c>
      <c r="C26" s="97">
        <v>0</v>
      </c>
      <c r="D26" s="97">
        <v>0</v>
      </c>
      <c r="E26" s="97">
        <v>0</v>
      </c>
      <c r="F26" s="98">
        <f t="shared" si="0"/>
        <v>0</v>
      </c>
      <c r="G26" s="98">
        <f t="shared" si="1"/>
        <v>0</v>
      </c>
      <c r="H26" s="98">
        <f t="shared" si="2"/>
        <v>0</v>
      </c>
    </row>
    <row r="27" ht="18" customHeight="1" spans="1:8">
      <c r="A27" s="99" t="s">
        <v>1679</v>
      </c>
      <c r="B27" s="97">
        <v>0</v>
      </c>
      <c r="C27" s="97">
        <v>0</v>
      </c>
      <c r="D27" s="97">
        <v>0</v>
      </c>
      <c r="E27" s="97">
        <v>0</v>
      </c>
      <c r="F27" s="98">
        <f t="shared" si="0"/>
        <v>0</v>
      </c>
      <c r="G27" s="98">
        <f t="shared" si="1"/>
        <v>0</v>
      </c>
      <c r="H27" s="98">
        <f t="shared" si="2"/>
        <v>0</v>
      </c>
    </row>
    <row r="28" ht="18" customHeight="1" spans="1:8">
      <c r="A28" s="99" t="s">
        <v>1680</v>
      </c>
      <c r="B28" s="97">
        <v>0</v>
      </c>
      <c r="C28" s="97">
        <v>0</v>
      </c>
      <c r="D28" s="97">
        <v>0</v>
      </c>
      <c r="E28" s="97">
        <v>0</v>
      </c>
      <c r="F28" s="98">
        <f t="shared" si="0"/>
        <v>0</v>
      </c>
      <c r="G28" s="98">
        <f t="shared" si="1"/>
        <v>0</v>
      </c>
      <c r="H28" s="98">
        <f t="shared" si="2"/>
        <v>0</v>
      </c>
    </row>
    <row r="29" ht="18" customHeight="1" spans="1:8">
      <c r="A29" s="99" t="s">
        <v>1681</v>
      </c>
      <c r="B29" s="97">
        <v>0</v>
      </c>
      <c r="C29" s="97">
        <v>0</v>
      </c>
      <c r="D29" s="97">
        <v>0</v>
      </c>
      <c r="E29" s="97">
        <v>0</v>
      </c>
      <c r="F29" s="98">
        <f t="shared" si="0"/>
        <v>0</v>
      </c>
      <c r="G29" s="98">
        <f t="shared" si="1"/>
        <v>0</v>
      </c>
      <c r="H29" s="98">
        <f t="shared" si="2"/>
        <v>0</v>
      </c>
    </row>
    <row r="30" ht="18" customHeight="1" spans="1:8">
      <c r="A30" s="99" t="s">
        <v>1682</v>
      </c>
      <c r="B30" s="97">
        <v>0</v>
      </c>
      <c r="C30" s="97">
        <v>0</v>
      </c>
      <c r="D30" s="97">
        <v>0</v>
      </c>
      <c r="E30" s="97">
        <v>0</v>
      </c>
      <c r="F30" s="98">
        <f t="shared" si="0"/>
        <v>0</v>
      </c>
      <c r="G30" s="98">
        <f t="shared" si="1"/>
        <v>0</v>
      </c>
      <c r="H30" s="98">
        <f t="shared" si="2"/>
        <v>0</v>
      </c>
    </row>
    <row r="31" ht="18" customHeight="1" spans="1:8">
      <c r="A31" s="99" t="s">
        <v>1683</v>
      </c>
      <c r="B31" s="97">
        <v>0</v>
      </c>
      <c r="C31" s="97">
        <v>0</v>
      </c>
      <c r="D31" s="97">
        <v>0</v>
      </c>
      <c r="E31" s="97">
        <v>0</v>
      </c>
      <c r="F31" s="98">
        <f t="shared" si="0"/>
        <v>0</v>
      </c>
      <c r="G31" s="98">
        <f t="shared" si="1"/>
        <v>0</v>
      </c>
      <c r="H31" s="98">
        <f t="shared" si="2"/>
        <v>0</v>
      </c>
    </row>
    <row r="32" ht="18" customHeight="1" spans="1:8">
      <c r="A32" s="99" t="s">
        <v>1684</v>
      </c>
      <c r="B32" s="97">
        <v>0</v>
      </c>
      <c r="C32" s="97">
        <v>0</v>
      </c>
      <c r="D32" s="97">
        <v>0</v>
      </c>
      <c r="E32" s="97">
        <v>0</v>
      </c>
      <c r="F32" s="98">
        <f t="shared" si="0"/>
        <v>0</v>
      </c>
      <c r="G32" s="98">
        <f t="shared" si="1"/>
        <v>0</v>
      </c>
      <c r="H32" s="98">
        <f t="shared" si="2"/>
        <v>0</v>
      </c>
    </row>
    <row r="33" ht="18" customHeight="1" spans="1:8">
      <c r="A33" s="99" t="s">
        <v>1685</v>
      </c>
      <c r="B33" s="97">
        <v>0</v>
      </c>
      <c r="C33" s="97">
        <v>0</v>
      </c>
      <c r="D33" s="97">
        <v>0</v>
      </c>
      <c r="E33" s="97">
        <v>0</v>
      </c>
      <c r="F33" s="98">
        <f t="shared" si="0"/>
        <v>0</v>
      </c>
      <c r="G33" s="98">
        <f t="shared" si="1"/>
        <v>0</v>
      </c>
      <c r="H33" s="98">
        <f t="shared" si="2"/>
        <v>0</v>
      </c>
    </row>
    <row r="34" ht="18" customHeight="1" spans="1:8">
      <c r="A34" s="99" t="s">
        <v>1686</v>
      </c>
      <c r="B34" s="97">
        <v>0</v>
      </c>
      <c r="C34" s="97">
        <v>0</v>
      </c>
      <c r="D34" s="97">
        <v>0</v>
      </c>
      <c r="E34" s="97">
        <v>0</v>
      </c>
      <c r="F34" s="98">
        <f t="shared" si="0"/>
        <v>0</v>
      </c>
      <c r="G34" s="98">
        <f t="shared" si="1"/>
        <v>0</v>
      </c>
      <c r="H34" s="98">
        <f t="shared" si="2"/>
        <v>0</v>
      </c>
    </row>
    <row r="35" ht="18" customHeight="1" spans="1:8">
      <c r="A35" s="99" t="s">
        <v>1687</v>
      </c>
      <c r="B35" s="97">
        <v>0</v>
      </c>
      <c r="C35" s="97">
        <v>0</v>
      </c>
      <c r="D35" s="97">
        <v>0</v>
      </c>
      <c r="E35" s="97">
        <v>0</v>
      </c>
      <c r="F35" s="98">
        <f t="shared" si="0"/>
        <v>0</v>
      </c>
      <c r="G35" s="98">
        <f t="shared" si="1"/>
        <v>0</v>
      </c>
      <c r="H35" s="98">
        <f t="shared" si="2"/>
        <v>0</v>
      </c>
    </row>
    <row r="36" ht="18" customHeight="1" spans="1:8">
      <c r="A36" s="99" t="s">
        <v>1688</v>
      </c>
      <c r="B36" s="97">
        <v>0</v>
      </c>
      <c r="C36" s="97">
        <v>0</v>
      </c>
      <c r="D36" s="97">
        <v>0</v>
      </c>
      <c r="E36" s="97">
        <v>0</v>
      </c>
      <c r="F36" s="98">
        <f t="shared" si="0"/>
        <v>0</v>
      </c>
      <c r="G36" s="98">
        <f t="shared" si="1"/>
        <v>0</v>
      </c>
      <c r="H36" s="98">
        <f t="shared" si="2"/>
        <v>0</v>
      </c>
    </row>
    <row r="37" ht="18" customHeight="1" spans="1:8">
      <c r="A37" s="99" t="s">
        <v>1689</v>
      </c>
      <c r="B37" s="97">
        <v>0</v>
      </c>
      <c r="C37" s="97">
        <v>0</v>
      </c>
      <c r="D37" s="97">
        <v>0</v>
      </c>
      <c r="E37" s="97">
        <v>0</v>
      </c>
      <c r="F37" s="98">
        <f t="shared" si="0"/>
        <v>0</v>
      </c>
      <c r="G37" s="98">
        <f t="shared" si="1"/>
        <v>0</v>
      </c>
      <c r="H37" s="98">
        <f t="shared" si="2"/>
        <v>0</v>
      </c>
    </row>
    <row r="38" ht="18" customHeight="1" spans="1:8">
      <c r="A38" s="99" t="s">
        <v>1690</v>
      </c>
      <c r="B38" s="97">
        <v>36</v>
      </c>
      <c r="C38" s="97">
        <v>0</v>
      </c>
      <c r="D38" s="97">
        <v>0</v>
      </c>
      <c r="E38" s="97">
        <v>0</v>
      </c>
      <c r="F38" s="98">
        <f t="shared" si="0"/>
        <v>0</v>
      </c>
      <c r="G38" s="98">
        <f t="shared" si="1"/>
        <v>0</v>
      </c>
      <c r="H38" s="98">
        <f t="shared" si="2"/>
        <v>0</v>
      </c>
    </row>
    <row r="39" ht="18" customHeight="1" spans="1:8">
      <c r="A39" s="99" t="s">
        <v>1691</v>
      </c>
      <c r="B39" s="97">
        <v>254</v>
      </c>
      <c r="C39" s="97">
        <v>326</v>
      </c>
      <c r="D39" s="97">
        <v>297</v>
      </c>
      <c r="E39" s="97">
        <v>326</v>
      </c>
      <c r="F39" s="98">
        <f t="shared" si="0"/>
        <v>128.346456692913</v>
      </c>
      <c r="G39" s="98">
        <f t="shared" si="1"/>
        <v>100</v>
      </c>
      <c r="H39" s="98">
        <f t="shared" si="2"/>
        <v>9.76430976430978</v>
      </c>
    </row>
    <row r="40" ht="18" customHeight="1" spans="1:8">
      <c r="A40" s="99" t="s">
        <v>1692</v>
      </c>
      <c r="B40" s="97">
        <v>0</v>
      </c>
      <c r="C40" s="97">
        <v>0</v>
      </c>
      <c r="D40" s="97">
        <v>0</v>
      </c>
      <c r="E40" s="97">
        <v>0</v>
      </c>
      <c r="F40" s="98">
        <f t="shared" si="0"/>
        <v>0</v>
      </c>
      <c r="G40" s="98">
        <f t="shared" si="1"/>
        <v>0</v>
      </c>
      <c r="H40" s="98">
        <f t="shared" si="2"/>
        <v>0</v>
      </c>
    </row>
    <row r="41" ht="18" customHeight="1" spans="1:8">
      <c r="A41" s="99" t="s">
        <v>1693</v>
      </c>
      <c r="B41" s="97">
        <v>0</v>
      </c>
      <c r="C41" s="97">
        <v>0</v>
      </c>
      <c r="D41" s="97">
        <v>0</v>
      </c>
      <c r="E41" s="97">
        <v>0</v>
      </c>
      <c r="F41" s="98">
        <f t="shared" si="0"/>
        <v>0</v>
      </c>
      <c r="G41" s="98">
        <f t="shared" si="1"/>
        <v>0</v>
      </c>
      <c r="H41" s="98">
        <f t="shared" si="2"/>
        <v>0</v>
      </c>
    </row>
    <row r="42" ht="18" customHeight="1" spans="1:8">
      <c r="A42" s="99" t="s">
        <v>1694</v>
      </c>
      <c r="B42" s="97">
        <v>0</v>
      </c>
      <c r="C42" s="97">
        <v>0</v>
      </c>
      <c r="D42" s="97">
        <v>0</v>
      </c>
      <c r="E42" s="97">
        <v>0</v>
      </c>
      <c r="F42" s="98">
        <f t="shared" si="0"/>
        <v>0</v>
      </c>
      <c r="G42" s="98">
        <f t="shared" si="1"/>
        <v>0</v>
      </c>
      <c r="H42" s="98">
        <f t="shared" si="2"/>
        <v>0</v>
      </c>
    </row>
    <row r="43" ht="18" customHeight="1" spans="1:8">
      <c r="A43" s="99" t="s">
        <v>1695</v>
      </c>
      <c r="B43" s="97">
        <v>254</v>
      </c>
      <c r="C43" s="97">
        <v>326</v>
      </c>
      <c r="D43" s="97">
        <v>297</v>
      </c>
      <c r="E43" s="97">
        <v>326</v>
      </c>
      <c r="F43" s="98">
        <f t="shared" si="0"/>
        <v>128.346456692913</v>
      </c>
      <c r="G43" s="98">
        <f t="shared" si="1"/>
        <v>100</v>
      </c>
      <c r="H43" s="98">
        <f t="shared" si="2"/>
        <v>9.76430976430978</v>
      </c>
    </row>
    <row r="44" ht="18" customHeight="1" spans="1:8">
      <c r="A44" s="99" t="s">
        <v>1696</v>
      </c>
      <c r="B44" s="97">
        <v>0</v>
      </c>
      <c r="C44" s="97">
        <v>0</v>
      </c>
      <c r="D44" s="97">
        <v>0</v>
      </c>
      <c r="E44" s="97">
        <v>0</v>
      </c>
      <c r="F44" s="98">
        <f t="shared" si="0"/>
        <v>0</v>
      </c>
      <c r="G44" s="98">
        <f t="shared" si="1"/>
        <v>0</v>
      </c>
      <c r="H44" s="98">
        <f t="shared" si="2"/>
        <v>0</v>
      </c>
    </row>
    <row r="45" ht="18" customHeight="1" spans="1:8">
      <c r="A45" s="99" t="s">
        <v>1697</v>
      </c>
      <c r="B45" s="97">
        <v>0</v>
      </c>
      <c r="C45" s="97">
        <v>0</v>
      </c>
      <c r="D45" s="97">
        <v>0</v>
      </c>
      <c r="E45" s="97">
        <v>0</v>
      </c>
      <c r="F45" s="98">
        <f t="shared" si="0"/>
        <v>0</v>
      </c>
      <c r="G45" s="98">
        <f t="shared" si="1"/>
        <v>0</v>
      </c>
      <c r="H45" s="98">
        <f t="shared" si="2"/>
        <v>0</v>
      </c>
    </row>
    <row r="46" ht="18" customHeight="1" spans="1:8">
      <c r="A46" s="99" t="s">
        <v>1698</v>
      </c>
      <c r="B46" s="97">
        <v>0</v>
      </c>
      <c r="C46" s="97">
        <v>0</v>
      </c>
      <c r="D46" s="97">
        <v>0</v>
      </c>
      <c r="E46" s="97">
        <v>0</v>
      </c>
      <c r="F46" s="98">
        <f t="shared" si="0"/>
        <v>0</v>
      </c>
      <c r="G46" s="98">
        <f t="shared" si="1"/>
        <v>0</v>
      </c>
      <c r="H46" s="98">
        <f t="shared" si="2"/>
        <v>0</v>
      </c>
    </row>
    <row r="47" ht="18" customHeight="1" spans="1:8">
      <c r="A47" s="99" t="s">
        <v>1699</v>
      </c>
      <c r="B47" s="97">
        <v>0</v>
      </c>
      <c r="C47" s="97">
        <v>0</v>
      </c>
      <c r="D47" s="97">
        <v>0</v>
      </c>
      <c r="E47" s="97">
        <v>0</v>
      </c>
      <c r="F47" s="98">
        <f t="shared" si="0"/>
        <v>0</v>
      </c>
      <c r="G47" s="98">
        <f t="shared" si="1"/>
        <v>0</v>
      </c>
      <c r="H47" s="98">
        <f t="shared" si="2"/>
        <v>0</v>
      </c>
    </row>
    <row r="48" ht="18" customHeight="1" spans="1:8">
      <c r="A48" s="99" t="s">
        <v>1700</v>
      </c>
      <c r="B48" s="97">
        <v>0</v>
      </c>
      <c r="C48" s="97">
        <v>0</v>
      </c>
      <c r="D48" s="97">
        <v>0</v>
      </c>
      <c r="E48" s="97">
        <v>0</v>
      </c>
      <c r="F48" s="98">
        <f t="shared" si="0"/>
        <v>0</v>
      </c>
      <c r="G48" s="98">
        <f t="shared" si="1"/>
        <v>0</v>
      </c>
      <c r="H48" s="98">
        <f t="shared" si="2"/>
        <v>0</v>
      </c>
    </row>
    <row r="49" ht="18" customHeight="1" spans="1:8">
      <c r="A49" s="99" t="s">
        <v>1701</v>
      </c>
      <c r="B49" s="97">
        <v>0</v>
      </c>
      <c r="C49" s="97">
        <v>0</v>
      </c>
      <c r="D49" s="97">
        <v>0</v>
      </c>
      <c r="E49" s="97">
        <v>0</v>
      </c>
      <c r="F49" s="98">
        <f t="shared" si="0"/>
        <v>0</v>
      </c>
      <c r="G49" s="98">
        <f t="shared" si="1"/>
        <v>0</v>
      </c>
      <c r="H49" s="98">
        <f t="shared" si="2"/>
        <v>0</v>
      </c>
    </row>
    <row r="50" ht="18" customHeight="1" spans="1:8">
      <c r="A50" s="99" t="s">
        <v>1702</v>
      </c>
      <c r="B50" s="97">
        <v>0</v>
      </c>
      <c r="C50" s="97">
        <v>0</v>
      </c>
      <c r="D50" s="97">
        <v>0</v>
      </c>
      <c r="E50" s="97">
        <v>0</v>
      </c>
      <c r="F50" s="98">
        <f t="shared" si="0"/>
        <v>0</v>
      </c>
      <c r="G50" s="98">
        <f t="shared" si="1"/>
        <v>0</v>
      </c>
      <c r="H50" s="98">
        <f t="shared" si="2"/>
        <v>0</v>
      </c>
    </row>
    <row r="51" ht="18" customHeight="1" spans="1:8">
      <c r="A51" s="99" t="s">
        <v>1703</v>
      </c>
      <c r="B51" s="97">
        <v>0</v>
      </c>
      <c r="C51" s="97">
        <v>0</v>
      </c>
      <c r="D51" s="97">
        <v>0</v>
      </c>
      <c r="E51" s="97">
        <v>0</v>
      </c>
      <c r="F51" s="98">
        <f t="shared" si="0"/>
        <v>0</v>
      </c>
      <c r="G51" s="98">
        <f t="shared" si="1"/>
        <v>0</v>
      </c>
      <c r="H51" s="98">
        <f t="shared" si="2"/>
        <v>0</v>
      </c>
    </row>
    <row r="52" ht="18" customHeight="1" spans="1:8">
      <c r="A52" s="99" t="s">
        <v>1704</v>
      </c>
      <c r="B52" s="97">
        <v>0</v>
      </c>
      <c r="C52" s="97">
        <v>0</v>
      </c>
      <c r="D52" s="97">
        <v>0</v>
      </c>
      <c r="E52" s="97">
        <v>0</v>
      </c>
      <c r="F52" s="98">
        <f t="shared" si="0"/>
        <v>0</v>
      </c>
      <c r="G52" s="98">
        <f t="shared" si="1"/>
        <v>0</v>
      </c>
      <c r="H52" s="98">
        <f t="shared" si="2"/>
        <v>0</v>
      </c>
    </row>
    <row r="53" ht="18" customHeight="1" spans="1:8">
      <c r="A53" s="99" t="s">
        <v>1705</v>
      </c>
      <c r="B53" s="97">
        <v>0</v>
      </c>
      <c r="C53" s="97">
        <v>0</v>
      </c>
      <c r="D53" s="97">
        <v>0</v>
      </c>
      <c r="E53" s="97">
        <v>0</v>
      </c>
      <c r="F53" s="98">
        <f t="shared" si="0"/>
        <v>0</v>
      </c>
      <c r="G53" s="98">
        <f t="shared" si="1"/>
        <v>0</v>
      </c>
      <c r="H53" s="98">
        <f t="shared" si="2"/>
        <v>0</v>
      </c>
    </row>
    <row r="54" ht="18" customHeight="1" spans="1:8">
      <c r="A54" s="99" t="s">
        <v>1706</v>
      </c>
      <c r="B54" s="97">
        <v>0</v>
      </c>
      <c r="C54" s="97">
        <v>16</v>
      </c>
      <c r="D54" s="97">
        <v>40</v>
      </c>
      <c r="E54" s="97">
        <v>16</v>
      </c>
      <c r="F54" s="98">
        <f t="shared" si="0"/>
        <v>0</v>
      </c>
      <c r="G54" s="98">
        <f t="shared" si="1"/>
        <v>100</v>
      </c>
      <c r="H54" s="98">
        <f t="shared" si="2"/>
        <v>-60</v>
      </c>
    </row>
    <row r="55" ht="18" customHeight="1" spans="1:8">
      <c r="A55" s="110"/>
      <c r="B55" s="97"/>
      <c r="C55" s="97"/>
      <c r="D55" s="97"/>
      <c r="E55" s="97"/>
      <c r="F55" s="98"/>
      <c r="G55" s="98"/>
      <c r="H55" s="98">
        <f t="shared" si="2"/>
        <v>0</v>
      </c>
    </row>
    <row r="56" s="93" customFormat="1" ht="18" customHeight="1" spans="1:8">
      <c r="A56" s="95" t="s">
        <v>1707</v>
      </c>
      <c r="B56" s="111">
        <v>290</v>
      </c>
      <c r="C56" s="100">
        <v>342</v>
      </c>
      <c r="D56" s="100">
        <v>337</v>
      </c>
      <c r="E56" s="100">
        <v>342</v>
      </c>
      <c r="F56" s="101">
        <f t="shared" ref="F56:F65" si="3">IF(B56&lt;&gt;0,(E56/B56)*100,0)</f>
        <v>117.931034482759</v>
      </c>
      <c r="G56" s="101">
        <f t="shared" ref="G56:G65" si="4">IF(C56&lt;&gt;0,(E56/C56)*100,0)</f>
        <v>100</v>
      </c>
      <c r="H56" s="101">
        <f t="shared" si="2"/>
        <v>1.48367952522255</v>
      </c>
    </row>
    <row r="57" ht="18" customHeight="1" spans="1:8">
      <c r="A57" s="96"/>
      <c r="B57" s="97"/>
      <c r="C57" s="97"/>
      <c r="D57" s="97"/>
      <c r="E57" s="97"/>
      <c r="F57" s="98">
        <f t="shared" si="3"/>
        <v>0</v>
      </c>
      <c r="G57" s="98">
        <f t="shared" si="4"/>
        <v>0</v>
      </c>
      <c r="H57" s="98">
        <f t="shared" si="2"/>
        <v>0</v>
      </c>
    </row>
    <row r="58" ht="18" customHeight="1" spans="1:8">
      <c r="A58" s="99" t="s">
        <v>1708</v>
      </c>
      <c r="B58" s="97"/>
      <c r="C58" s="97">
        <v>39</v>
      </c>
      <c r="D58" s="97">
        <v>203</v>
      </c>
      <c r="E58" s="97">
        <v>54</v>
      </c>
      <c r="F58" s="98">
        <f t="shared" si="3"/>
        <v>0</v>
      </c>
      <c r="G58" s="98">
        <f t="shared" si="4"/>
        <v>138.461538461538</v>
      </c>
      <c r="H58" s="98">
        <f t="shared" si="2"/>
        <v>-73.3990147783251</v>
      </c>
    </row>
    <row r="59" ht="18" customHeight="1" spans="1:8">
      <c r="A59" s="99" t="s">
        <v>1709</v>
      </c>
      <c r="B59" s="97"/>
      <c r="C59" s="97"/>
      <c r="D59" s="97">
        <v>0</v>
      </c>
      <c r="E59" s="97">
        <v>0</v>
      </c>
      <c r="F59" s="98">
        <f t="shared" si="3"/>
        <v>0</v>
      </c>
      <c r="G59" s="98">
        <f t="shared" si="4"/>
        <v>0</v>
      </c>
      <c r="H59" s="98">
        <f t="shared" si="2"/>
        <v>0</v>
      </c>
    </row>
    <row r="60" ht="18" customHeight="1" spans="1:8">
      <c r="A60" s="99" t="s">
        <v>1710</v>
      </c>
      <c r="B60" s="97"/>
      <c r="C60" s="97"/>
      <c r="D60" s="97">
        <v>0</v>
      </c>
      <c r="E60" s="97">
        <v>0</v>
      </c>
      <c r="F60" s="98">
        <f t="shared" si="3"/>
        <v>0</v>
      </c>
      <c r="G60" s="98">
        <f t="shared" si="4"/>
        <v>0</v>
      </c>
      <c r="H60" s="98">
        <f t="shared" si="2"/>
        <v>0</v>
      </c>
    </row>
    <row r="61" ht="18" customHeight="1" spans="1:8">
      <c r="A61" s="99" t="s">
        <v>1711</v>
      </c>
      <c r="B61" s="97"/>
      <c r="C61" s="97"/>
      <c r="D61" s="97">
        <v>0</v>
      </c>
      <c r="E61" s="97">
        <v>0</v>
      </c>
      <c r="F61" s="98">
        <f t="shared" si="3"/>
        <v>0</v>
      </c>
      <c r="G61" s="98">
        <f t="shared" si="4"/>
        <v>0</v>
      </c>
      <c r="H61" s="98">
        <f t="shared" si="2"/>
        <v>0</v>
      </c>
    </row>
    <row r="62" ht="18" customHeight="1" spans="1:8">
      <c r="A62" s="99" t="s">
        <v>1712</v>
      </c>
      <c r="B62" s="97"/>
      <c r="C62" s="97"/>
      <c r="D62" s="97">
        <v>0</v>
      </c>
      <c r="E62" s="97">
        <v>0</v>
      </c>
      <c r="F62" s="98">
        <f t="shared" si="3"/>
        <v>0</v>
      </c>
      <c r="G62" s="98">
        <f t="shared" si="4"/>
        <v>0</v>
      </c>
      <c r="H62" s="98">
        <f t="shared" si="2"/>
        <v>0</v>
      </c>
    </row>
    <row r="63" ht="18" customHeight="1" spans="1:8">
      <c r="A63" s="99"/>
      <c r="B63" s="97"/>
      <c r="C63" s="97"/>
      <c r="D63" s="97"/>
      <c r="E63" s="97"/>
      <c r="F63" s="98">
        <f t="shared" si="3"/>
        <v>0</v>
      </c>
      <c r="G63" s="98">
        <f t="shared" si="4"/>
        <v>0</v>
      </c>
      <c r="H63" s="98">
        <f t="shared" si="2"/>
        <v>0</v>
      </c>
    </row>
    <row r="64" ht="18" customHeight="1" spans="1:8">
      <c r="A64" s="99"/>
      <c r="B64" s="97"/>
      <c r="C64" s="97"/>
      <c r="D64" s="97"/>
      <c r="E64" s="97"/>
      <c r="F64" s="98">
        <f t="shared" si="3"/>
        <v>0</v>
      </c>
      <c r="G64" s="98">
        <f t="shared" si="4"/>
        <v>0</v>
      </c>
      <c r="H64" s="98">
        <f t="shared" si="2"/>
        <v>0</v>
      </c>
    </row>
    <row r="65" s="93" customFormat="1" ht="18" customHeight="1" spans="1:8">
      <c r="A65" s="95" t="s">
        <v>79</v>
      </c>
      <c r="B65" s="100">
        <f>SUM(B56:B64)</f>
        <v>290</v>
      </c>
      <c r="C65" s="100">
        <f>SUM(C56:C64)</f>
        <v>381</v>
      </c>
      <c r="D65" s="100">
        <f>SUM(D56:D64)</f>
        <v>540</v>
      </c>
      <c r="E65" s="100">
        <f>SUM(E56:E64)</f>
        <v>396</v>
      </c>
      <c r="F65" s="101">
        <f t="shared" si="3"/>
        <v>136.551724137931</v>
      </c>
      <c r="G65" s="101">
        <f t="shared" si="4"/>
        <v>103.937007874016</v>
      </c>
      <c r="H65" s="101">
        <f t="shared" si="2"/>
        <v>-26.6666666666667</v>
      </c>
    </row>
  </sheetData>
  <mergeCells count="1">
    <mergeCell ref="A2:H2"/>
  </mergeCells>
  <pageMargins left="0.699305555555556" right="0.699305555555556" top="0.75" bottom="0.75" header="0.3" footer="0.3"/>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5"/>
  </sheetPr>
  <dimension ref="A1:H46"/>
  <sheetViews>
    <sheetView showZeros="0" workbookViewId="0">
      <pane xSplit="1" ySplit="4" topLeftCell="B5" activePane="bottomRight" state="frozen"/>
      <selection/>
      <selection pane="topRight"/>
      <selection pane="bottomLeft"/>
      <selection pane="bottomRight" activeCell="D4" sqref="D4"/>
    </sheetView>
  </sheetViews>
  <sheetFormatPr defaultColWidth="9" defaultRowHeight="14.4" outlineLevelCol="7"/>
  <cols>
    <col min="1" max="1" width="39.6296296296296" customWidth="1"/>
    <col min="2" max="5" width="10.8796296296296" customWidth="1"/>
    <col min="6" max="8" width="9.87962962962963" customWidth="1"/>
    <col min="9" max="9" width="12.6296296296296"/>
  </cols>
  <sheetData>
    <row r="1" spans="1:1">
      <c r="A1" t="s">
        <v>1713</v>
      </c>
    </row>
    <row r="2" ht="24" spans="1:8">
      <c r="A2" s="17" t="s">
        <v>13</v>
      </c>
      <c r="B2" s="17"/>
      <c r="C2" s="17"/>
      <c r="D2" s="17"/>
      <c r="E2" s="17"/>
      <c r="F2" s="17"/>
      <c r="G2" s="17"/>
      <c r="H2" s="17"/>
    </row>
    <row r="3" ht="16" customHeight="1" spans="1:8">
      <c r="A3" s="94"/>
      <c r="B3" s="94"/>
      <c r="C3" s="94"/>
      <c r="D3" s="94"/>
      <c r="E3" s="94"/>
      <c r="F3" s="94"/>
      <c r="G3" s="80"/>
      <c r="H3" s="81" t="s">
        <v>26</v>
      </c>
    </row>
    <row r="4" ht="43.2" spans="1:8">
      <c r="A4" s="95" t="s">
        <v>82</v>
      </c>
      <c r="B4" s="95" t="s">
        <v>28</v>
      </c>
      <c r="C4" s="95" t="s">
        <v>29</v>
      </c>
      <c r="D4" s="95" t="s">
        <v>30</v>
      </c>
      <c r="E4" s="82" t="s">
        <v>31</v>
      </c>
      <c r="F4" s="82" t="s">
        <v>32</v>
      </c>
      <c r="G4" s="82" t="s">
        <v>33</v>
      </c>
      <c r="H4" s="82" t="s">
        <v>34</v>
      </c>
    </row>
    <row r="5" ht="18" customHeight="1" spans="1:8">
      <c r="A5" s="99" t="s">
        <v>162</v>
      </c>
      <c r="B5" s="97">
        <v>0</v>
      </c>
      <c r="C5" s="97">
        <v>0</v>
      </c>
      <c r="D5" s="97">
        <v>0</v>
      </c>
      <c r="E5" s="97">
        <v>0</v>
      </c>
      <c r="F5" s="98">
        <f t="shared" ref="F5:F35" si="0">IF(B5&lt;&gt;0,(E5/B5)*100,0)</f>
        <v>0</v>
      </c>
      <c r="G5" s="98">
        <f t="shared" ref="G5:G35" si="1">IF(C5&lt;&gt;0,E5/C5*100,0)</f>
        <v>0</v>
      </c>
      <c r="H5" s="98">
        <f t="shared" ref="H5:H46" si="2">IF(D5&lt;&gt;0,(E5/D5-1)*100,0)</f>
        <v>0</v>
      </c>
    </row>
    <row r="6" ht="18" customHeight="1" spans="1:8">
      <c r="A6" s="99" t="s">
        <v>591</v>
      </c>
      <c r="B6" s="97">
        <v>0</v>
      </c>
      <c r="C6" s="97">
        <v>0</v>
      </c>
      <c r="D6" s="97">
        <v>0</v>
      </c>
      <c r="E6" s="97">
        <v>0</v>
      </c>
      <c r="F6" s="98">
        <f t="shared" si="0"/>
        <v>0</v>
      </c>
      <c r="G6" s="98">
        <f t="shared" si="1"/>
        <v>0</v>
      </c>
      <c r="H6" s="98">
        <f t="shared" si="2"/>
        <v>0</v>
      </c>
    </row>
    <row r="7" ht="18" customHeight="1" spans="1:8">
      <c r="A7" s="99" t="s">
        <v>1714</v>
      </c>
      <c r="B7" s="97">
        <v>0</v>
      </c>
      <c r="C7" s="97">
        <v>0</v>
      </c>
      <c r="D7" s="97">
        <v>0</v>
      </c>
      <c r="E7" s="97">
        <v>0</v>
      </c>
      <c r="F7" s="98">
        <f t="shared" si="0"/>
        <v>0</v>
      </c>
      <c r="G7" s="98">
        <f t="shared" si="1"/>
        <v>0</v>
      </c>
      <c r="H7" s="98">
        <f t="shared" si="2"/>
        <v>0</v>
      </c>
    </row>
    <row r="8" ht="18" customHeight="1" spans="1:8">
      <c r="A8" s="99" t="s">
        <v>1715</v>
      </c>
      <c r="B8" s="97">
        <v>35</v>
      </c>
      <c r="C8" s="97">
        <v>74</v>
      </c>
      <c r="D8" s="97">
        <v>238</v>
      </c>
      <c r="E8" s="97">
        <v>89</v>
      </c>
      <c r="F8" s="98">
        <f t="shared" si="0"/>
        <v>254.285714285714</v>
      </c>
      <c r="G8" s="98">
        <f t="shared" si="1"/>
        <v>120.27027027027</v>
      </c>
      <c r="H8" s="98">
        <f t="shared" si="2"/>
        <v>-62.6050420168067</v>
      </c>
    </row>
    <row r="9" ht="18" customHeight="1" spans="1:8">
      <c r="A9" s="102" t="s">
        <v>1716</v>
      </c>
      <c r="B9" s="103">
        <v>0</v>
      </c>
      <c r="C9" s="103">
        <v>39</v>
      </c>
      <c r="D9" s="103">
        <v>203</v>
      </c>
      <c r="E9" s="103">
        <v>54</v>
      </c>
      <c r="F9" s="98">
        <f t="shared" si="0"/>
        <v>0</v>
      </c>
      <c r="G9" s="98">
        <f t="shared" si="1"/>
        <v>138.461538461538</v>
      </c>
      <c r="H9" s="98">
        <f t="shared" si="2"/>
        <v>-73.3990147783251</v>
      </c>
    </row>
    <row r="10" ht="18" customHeight="1" spans="1:8">
      <c r="A10" s="99" t="s">
        <v>1717</v>
      </c>
      <c r="B10" s="97">
        <v>0</v>
      </c>
      <c r="C10" s="97">
        <v>0</v>
      </c>
      <c r="D10" s="97">
        <v>0</v>
      </c>
      <c r="E10" s="97">
        <v>0</v>
      </c>
      <c r="F10" s="98">
        <f t="shared" si="0"/>
        <v>0</v>
      </c>
      <c r="G10" s="98">
        <f t="shared" si="1"/>
        <v>0</v>
      </c>
      <c r="H10" s="98">
        <f t="shared" si="2"/>
        <v>0</v>
      </c>
    </row>
    <row r="11" ht="18" customHeight="1" spans="1:8">
      <c r="A11" s="99" t="s">
        <v>1718</v>
      </c>
      <c r="B11" s="97">
        <v>0</v>
      </c>
      <c r="C11" s="97">
        <v>39</v>
      </c>
      <c r="D11" s="97">
        <v>203</v>
      </c>
      <c r="E11" s="97">
        <v>54</v>
      </c>
      <c r="F11" s="98">
        <f t="shared" si="0"/>
        <v>0</v>
      </c>
      <c r="G11" s="98">
        <f t="shared" si="1"/>
        <v>138.461538461538</v>
      </c>
      <c r="H11" s="98">
        <f t="shared" si="2"/>
        <v>-73.3990147783251</v>
      </c>
    </row>
    <row r="12" ht="18" customHeight="1" spans="1:8">
      <c r="A12" s="99" t="s">
        <v>1719</v>
      </c>
      <c r="B12" s="97">
        <v>0</v>
      </c>
      <c r="C12" s="97">
        <v>0</v>
      </c>
      <c r="D12" s="97">
        <v>0</v>
      </c>
      <c r="E12" s="97">
        <v>0</v>
      </c>
      <c r="F12" s="98">
        <f t="shared" si="0"/>
        <v>0</v>
      </c>
      <c r="G12" s="98">
        <f t="shared" si="1"/>
        <v>0</v>
      </c>
      <c r="H12" s="98">
        <f t="shared" si="2"/>
        <v>0</v>
      </c>
    </row>
    <row r="13" ht="18" customHeight="1" spans="1:8">
      <c r="A13" s="99" t="s">
        <v>1720</v>
      </c>
      <c r="B13" s="97">
        <v>0</v>
      </c>
      <c r="C13" s="97">
        <v>0</v>
      </c>
      <c r="D13" s="97">
        <v>0</v>
      </c>
      <c r="E13" s="97">
        <v>0</v>
      </c>
      <c r="F13" s="98">
        <f t="shared" si="0"/>
        <v>0</v>
      </c>
      <c r="G13" s="98">
        <f t="shared" si="1"/>
        <v>0</v>
      </c>
      <c r="H13" s="98">
        <f t="shared" si="2"/>
        <v>0</v>
      </c>
    </row>
    <row r="14" ht="18" customHeight="1" spans="1:8">
      <c r="A14" s="99" t="s">
        <v>1721</v>
      </c>
      <c r="B14" s="97">
        <v>0</v>
      </c>
      <c r="C14" s="97">
        <v>0</v>
      </c>
      <c r="D14" s="97">
        <v>0</v>
      </c>
      <c r="E14" s="97">
        <v>0</v>
      </c>
      <c r="F14" s="98">
        <f t="shared" si="0"/>
        <v>0</v>
      </c>
      <c r="G14" s="98">
        <f t="shared" si="1"/>
        <v>0</v>
      </c>
      <c r="H14" s="98">
        <f t="shared" si="2"/>
        <v>0</v>
      </c>
    </row>
    <row r="15" ht="18" customHeight="1" spans="1:8">
      <c r="A15" s="99" t="s">
        <v>1722</v>
      </c>
      <c r="B15" s="97">
        <v>0</v>
      </c>
      <c r="C15" s="97">
        <v>0</v>
      </c>
      <c r="D15" s="97">
        <v>0</v>
      </c>
      <c r="E15" s="97">
        <v>0</v>
      </c>
      <c r="F15" s="98">
        <f t="shared" si="0"/>
        <v>0</v>
      </c>
      <c r="G15" s="98">
        <f t="shared" si="1"/>
        <v>0</v>
      </c>
      <c r="H15" s="98">
        <f t="shared" si="2"/>
        <v>0</v>
      </c>
    </row>
    <row r="16" ht="18" customHeight="1" spans="1:8">
      <c r="A16" s="99" t="s">
        <v>1723</v>
      </c>
      <c r="B16" s="97">
        <v>0</v>
      </c>
      <c r="C16" s="97">
        <v>0</v>
      </c>
      <c r="D16" s="97">
        <v>0</v>
      </c>
      <c r="E16" s="97">
        <v>0</v>
      </c>
      <c r="F16" s="98">
        <f t="shared" si="0"/>
        <v>0</v>
      </c>
      <c r="G16" s="98">
        <f t="shared" si="1"/>
        <v>0</v>
      </c>
      <c r="H16" s="98">
        <f t="shared" si="2"/>
        <v>0</v>
      </c>
    </row>
    <row r="17" ht="18" customHeight="1" spans="1:8">
      <c r="A17" s="99" t="s">
        <v>1724</v>
      </c>
      <c r="B17" s="97">
        <v>0</v>
      </c>
      <c r="C17" s="97">
        <v>0</v>
      </c>
      <c r="D17" s="97">
        <v>0</v>
      </c>
      <c r="E17" s="97">
        <v>0</v>
      </c>
      <c r="F17" s="98">
        <f t="shared" si="0"/>
        <v>0</v>
      </c>
      <c r="G17" s="98">
        <f t="shared" si="1"/>
        <v>0</v>
      </c>
      <c r="H17" s="98">
        <f t="shared" si="2"/>
        <v>0</v>
      </c>
    </row>
    <row r="18" ht="18" customHeight="1" spans="1:8">
      <c r="A18" s="99" t="s">
        <v>1725</v>
      </c>
      <c r="B18" s="97">
        <v>0</v>
      </c>
      <c r="C18" s="97">
        <v>0</v>
      </c>
      <c r="D18" s="97">
        <v>0</v>
      </c>
      <c r="E18" s="97">
        <v>0</v>
      </c>
      <c r="F18" s="98">
        <f t="shared" si="0"/>
        <v>0</v>
      </c>
      <c r="G18" s="98">
        <f t="shared" si="1"/>
        <v>0</v>
      </c>
      <c r="H18" s="98">
        <f t="shared" si="2"/>
        <v>0</v>
      </c>
    </row>
    <row r="19" ht="18" customHeight="1" spans="1:8">
      <c r="A19" s="99" t="s">
        <v>1726</v>
      </c>
      <c r="B19" s="97">
        <v>0</v>
      </c>
      <c r="C19" s="97">
        <v>0</v>
      </c>
      <c r="D19" s="97">
        <v>0</v>
      </c>
      <c r="E19" s="97">
        <v>0</v>
      </c>
      <c r="F19" s="98">
        <f t="shared" si="0"/>
        <v>0</v>
      </c>
      <c r="G19" s="98">
        <f t="shared" si="1"/>
        <v>0</v>
      </c>
      <c r="H19" s="98">
        <f t="shared" si="2"/>
        <v>0</v>
      </c>
    </row>
    <row r="20" ht="18" customHeight="1" spans="1:8">
      <c r="A20" s="99" t="s">
        <v>1727</v>
      </c>
      <c r="B20" s="97">
        <v>0</v>
      </c>
      <c r="C20" s="97">
        <v>0</v>
      </c>
      <c r="D20" s="97">
        <v>0</v>
      </c>
      <c r="E20" s="97">
        <v>0</v>
      </c>
      <c r="F20" s="98">
        <f t="shared" si="0"/>
        <v>0</v>
      </c>
      <c r="G20" s="98">
        <f t="shared" si="1"/>
        <v>0</v>
      </c>
      <c r="H20" s="98">
        <f t="shared" si="2"/>
        <v>0</v>
      </c>
    </row>
    <row r="21" ht="18" customHeight="1" spans="1:8">
      <c r="A21" s="99" t="s">
        <v>1728</v>
      </c>
      <c r="B21" s="97">
        <v>0</v>
      </c>
      <c r="C21" s="97">
        <v>0</v>
      </c>
      <c r="D21" s="97">
        <v>0</v>
      </c>
      <c r="E21" s="97">
        <v>0</v>
      </c>
      <c r="F21" s="98">
        <f t="shared" si="0"/>
        <v>0</v>
      </c>
      <c r="G21" s="98">
        <f t="shared" si="1"/>
        <v>0</v>
      </c>
      <c r="H21" s="98">
        <f t="shared" si="2"/>
        <v>0</v>
      </c>
    </row>
    <row r="22" ht="18" customHeight="1" spans="1:8">
      <c r="A22" s="99" t="s">
        <v>1729</v>
      </c>
      <c r="B22" s="97">
        <v>0</v>
      </c>
      <c r="C22" s="97">
        <v>0</v>
      </c>
      <c r="D22" s="97">
        <v>0</v>
      </c>
      <c r="E22" s="97">
        <v>0</v>
      </c>
      <c r="F22" s="98">
        <f t="shared" si="0"/>
        <v>0</v>
      </c>
      <c r="G22" s="98">
        <f t="shared" si="1"/>
        <v>0</v>
      </c>
      <c r="H22" s="98">
        <f t="shared" si="2"/>
        <v>0</v>
      </c>
    </row>
    <row r="23" ht="18" customHeight="1" spans="1:8">
      <c r="A23" s="99" t="s">
        <v>1730</v>
      </c>
      <c r="B23" s="97">
        <v>0</v>
      </c>
      <c r="C23" s="97">
        <v>0</v>
      </c>
      <c r="D23" s="97">
        <v>0</v>
      </c>
      <c r="E23" s="97">
        <v>0</v>
      </c>
      <c r="F23" s="98">
        <f t="shared" si="0"/>
        <v>0</v>
      </c>
      <c r="G23" s="98">
        <f t="shared" si="1"/>
        <v>0</v>
      </c>
      <c r="H23" s="98">
        <f t="shared" si="2"/>
        <v>0</v>
      </c>
    </row>
    <row r="24" ht="18" customHeight="1" spans="1:8">
      <c r="A24" s="99" t="s">
        <v>1731</v>
      </c>
      <c r="B24" s="97">
        <v>0</v>
      </c>
      <c r="C24" s="97">
        <v>0</v>
      </c>
      <c r="D24" s="97">
        <v>0</v>
      </c>
      <c r="E24" s="97">
        <v>0</v>
      </c>
      <c r="F24" s="98">
        <f t="shared" si="0"/>
        <v>0</v>
      </c>
      <c r="G24" s="98">
        <f t="shared" si="1"/>
        <v>0</v>
      </c>
      <c r="H24" s="98">
        <f t="shared" si="2"/>
        <v>0</v>
      </c>
    </row>
    <row r="25" ht="18" customHeight="1" spans="1:8">
      <c r="A25" s="99" t="s">
        <v>1732</v>
      </c>
      <c r="B25" s="97">
        <v>0</v>
      </c>
      <c r="C25" s="97">
        <v>0</v>
      </c>
      <c r="D25" s="97">
        <v>0</v>
      </c>
      <c r="E25" s="97">
        <v>0</v>
      </c>
      <c r="F25" s="98">
        <f t="shared" si="0"/>
        <v>0</v>
      </c>
      <c r="G25" s="98">
        <f t="shared" si="1"/>
        <v>0</v>
      </c>
      <c r="H25" s="98">
        <f t="shared" si="2"/>
        <v>0</v>
      </c>
    </row>
    <row r="26" ht="18" customHeight="1" spans="1:8">
      <c r="A26" s="99" t="s">
        <v>1733</v>
      </c>
      <c r="B26" s="97">
        <v>0</v>
      </c>
      <c r="C26" s="97">
        <v>0</v>
      </c>
      <c r="D26" s="97">
        <v>0</v>
      </c>
      <c r="E26" s="97">
        <v>0</v>
      </c>
      <c r="F26" s="98">
        <f t="shared" si="0"/>
        <v>0</v>
      </c>
      <c r="G26" s="98">
        <f t="shared" si="1"/>
        <v>0</v>
      </c>
      <c r="H26" s="98">
        <f t="shared" si="2"/>
        <v>0</v>
      </c>
    </row>
    <row r="27" ht="18" customHeight="1" spans="1:8">
      <c r="A27" s="99" t="s">
        <v>1734</v>
      </c>
      <c r="B27" s="97">
        <v>0</v>
      </c>
      <c r="C27" s="97">
        <v>0</v>
      </c>
      <c r="D27" s="97">
        <v>0</v>
      </c>
      <c r="E27" s="97">
        <v>0</v>
      </c>
      <c r="F27" s="98">
        <f t="shared" si="0"/>
        <v>0</v>
      </c>
      <c r="G27" s="98">
        <f t="shared" si="1"/>
        <v>0</v>
      </c>
      <c r="H27" s="98">
        <f t="shared" si="2"/>
        <v>0</v>
      </c>
    </row>
    <row r="28" ht="18" customHeight="1" spans="1:8">
      <c r="A28" s="99" t="s">
        <v>1735</v>
      </c>
      <c r="B28" s="97">
        <v>0</v>
      </c>
      <c r="C28" s="97">
        <v>0</v>
      </c>
      <c r="D28" s="97">
        <v>0</v>
      </c>
      <c r="E28" s="97">
        <v>0</v>
      </c>
      <c r="F28" s="98">
        <f t="shared" si="0"/>
        <v>0</v>
      </c>
      <c r="G28" s="98">
        <f t="shared" si="1"/>
        <v>0</v>
      </c>
      <c r="H28" s="98">
        <f t="shared" si="2"/>
        <v>0</v>
      </c>
    </row>
    <row r="29" ht="18" customHeight="1" spans="1:8">
      <c r="A29" s="99" t="s">
        <v>1736</v>
      </c>
      <c r="B29" s="97">
        <v>0</v>
      </c>
      <c r="C29" s="97">
        <v>0</v>
      </c>
      <c r="D29" s="97">
        <v>0</v>
      </c>
      <c r="E29" s="97">
        <v>0</v>
      </c>
      <c r="F29" s="98">
        <f t="shared" si="0"/>
        <v>0</v>
      </c>
      <c r="G29" s="98">
        <f t="shared" si="1"/>
        <v>0</v>
      </c>
      <c r="H29" s="98">
        <f t="shared" si="2"/>
        <v>0</v>
      </c>
    </row>
    <row r="30" ht="18" customHeight="1" spans="1:8">
      <c r="A30" s="99" t="s">
        <v>1737</v>
      </c>
      <c r="B30" s="97">
        <v>0</v>
      </c>
      <c r="C30" s="97">
        <v>0</v>
      </c>
      <c r="D30" s="97">
        <v>0</v>
      </c>
      <c r="E30" s="97">
        <v>0</v>
      </c>
      <c r="F30" s="98">
        <f t="shared" si="0"/>
        <v>0</v>
      </c>
      <c r="G30" s="98">
        <f t="shared" si="1"/>
        <v>0</v>
      </c>
      <c r="H30" s="98">
        <f t="shared" si="2"/>
        <v>0</v>
      </c>
    </row>
    <row r="31" ht="18" customHeight="1" spans="1:8">
      <c r="A31" s="99" t="s">
        <v>1738</v>
      </c>
      <c r="B31" s="97">
        <v>0</v>
      </c>
      <c r="C31" s="97">
        <v>0</v>
      </c>
      <c r="D31" s="97">
        <v>0</v>
      </c>
      <c r="E31" s="97">
        <v>0</v>
      </c>
      <c r="F31" s="98">
        <f t="shared" si="0"/>
        <v>0</v>
      </c>
      <c r="G31" s="98">
        <f t="shared" si="1"/>
        <v>0</v>
      </c>
      <c r="H31" s="98">
        <f t="shared" si="2"/>
        <v>0</v>
      </c>
    </row>
    <row r="32" ht="18" customHeight="1" spans="1:8">
      <c r="A32" s="99" t="s">
        <v>1739</v>
      </c>
      <c r="B32" s="97">
        <v>0</v>
      </c>
      <c r="C32" s="97">
        <v>0</v>
      </c>
      <c r="D32" s="97">
        <v>0</v>
      </c>
      <c r="E32" s="97">
        <v>0</v>
      </c>
      <c r="F32" s="98">
        <f t="shared" si="0"/>
        <v>0</v>
      </c>
      <c r="G32" s="98">
        <f t="shared" si="1"/>
        <v>0</v>
      </c>
      <c r="H32" s="98">
        <f t="shared" si="2"/>
        <v>0</v>
      </c>
    </row>
    <row r="33" ht="18" customHeight="1" spans="1:8">
      <c r="A33" s="99" t="s">
        <v>1740</v>
      </c>
      <c r="B33" s="97">
        <v>0</v>
      </c>
      <c r="C33" s="97">
        <v>0</v>
      </c>
      <c r="D33" s="97">
        <v>0</v>
      </c>
      <c r="E33" s="97">
        <v>0</v>
      </c>
      <c r="F33" s="98">
        <f t="shared" si="0"/>
        <v>0</v>
      </c>
      <c r="G33" s="98">
        <f t="shared" si="1"/>
        <v>0</v>
      </c>
      <c r="H33" s="98">
        <f t="shared" si="2"/>
        <v>0</v>
      </c>
    </row>
    <row r="34" ht="18" customHeight="1" spans="1:8">
      <c r="A34" s="99" t="s">
        <v>1741</v>
      </c>
      <c r="B34" s="97">
        <v>35</v>
      </c>
      <c r="C34" s="97">
        <v>35</v>
      </c>
      <c r="D34" s="97">
        <v>35</v>
      </c>
      <c r="E34" s="97">
        <v>35</v>
      </c>
      <c r="F34" s="98">
        <f t="shared" si="0"/>
        <v>100</v>
      </c>
      <c r="G34" s="98">
        <f t="shared" si="1"/>
        <v>100</v>
      </c>
      <c r="H34" s="98">
        <f t="shared" si="2"/>
        <v>0</v>
      </c>
    </row>
    <row r="35" ht="18" customHeight="1" spans="1:8">
      <c r="A35" s="99" t="s">
        <v>1742</v>
      </c>
      <c r="B35" s="97">
        <v>35</v>
      </c>
      <c r="C35" s="97">
        <v>35</v>
      </c>
      <c r="D35" s="97">
        <v>35</v>
      </c>
      <c r="E35" s="97">
        <v>35</v>
      </c>
      <c r="F35" s="98">
        <f t="shared" si="0"/>
        <v>100</v>
      </c>
      <c r="G35" s="98">
        <f t="shared" si="1"/>
        <v>100</v>
      </c>
      <c r="H35" s="98">
        <f t="shared" si="2"/>
        <v>0</v>
      </c>
    </row>
    <row r="36" ht="18" customHeight="1" spans="1:8">
      <c r="A36" s="83"/>
      <c r="B36" s="97"/>
      <c r="C36" s="97"/>
      <c r="D36" s="97"/>
      <c r="E36" s="97"/>
      <c r="F36" s="98"/>
      <c r="G36" s="98"/>
      <c r="H36" s="98">
        <f t="shared" si="2"/>
        <v>0</v>
      </c>
    </row>
    <row r="37" ht="18" customHeight="1" spans="1:8">
      <c r="A37" s="95" t="s">
        <v>1715</v>
      </c>
      <c r="B37" s="100">
        <v>35</v>
      </c>
      <c r="C37" s="100">
        <v>74</v>
      </c>
      <c r="D37" s="100">
        <v>238</v>
      </c>
      <c r="E37" s="100">
        <v>89</v>
      </c>
      <c r="F37" s="101">
        <f>IF(B37&lt;&gt;0,(E37/B37)*100,0)</f>
        <v>254.285714285714</v>
      </c>
      <c r="G37" s="101">
        <f>IF(C37&lt;&gt;0,E37/C37*100,0)</f>
        <v>120.27027027027</v>
      </c>
      <c r="H37" s="101">
        <f t="shared" si="2"/>
        <v>-62.6050420168067</v>
      </c>
    </row>
    <row r="38" ht="18" customHeight="1" spans="1:8">
      <c r="A38" s="83"/>
      <c r="B38" s="97"/>
      <c r="C38" s="97"/>
      <c r="D38" s="97"/>
      <c r="E38" s="97"/>
      <c r="F38" s="98"/>
      <c r="G38" s="98"/>
      <c r="H38" s="98">
        <f t="shared" si="2"/>
        <v>0</v>
      </c>
    </row>
    <row r="39" ht="18" customHeight="1" spans="1:8">
      <c r="A39" s="83" t="s">
        <v>1743</v>
      </c>
      <c r="B39" s="97"/>
      <c r="C39" s="97"/>
      <c r="D39" s="97">
        <v>0</v>
      </c>
      <c r="E39" s="97">
        <v>0</v>
      </c>
      <c r="F39" s="98"/>
      <c r="G39" s="98"/>
      <c r="H39" s="98">
        <f t="shared" si="2"/>
        <v>0</v>
      </c>
    </row>
    <row r="40" ht="18" customHeight="1" spans="1:8">
      <c r="A40" s="83" t="s">
        <v>1744</v>
      </c>
      <c r="B40" s="97"/>
      <c r="C40" s="97"/>
      <c r="D40" s="97">
        <v>0</v>
      </c>
      <c r="E40" s="97">
        <v>0</v>
      </c>
      <c r="F40" s="98"/>
      <c r="G40" s="98"/>
      <c r="H40" s="98">
        <f t="shared" si="2"/>
        <v>0</v>
      </c>
    </row>
    <row r="41" ht="18" customHeight="1" spans="1:8">
      <c r="A41" s="83" t="s">
        <v>1745</v>
      </c>
      <c r="B41" s="97">
        <v>255</v>
      </c>
      <c r="C41" s="97">
        <v>307</v>
      </c>
      <c r="D41" s="97">
        <v>302</v>
      </c>
      <c r="E41" s="97">
        <v>307</v>
      </c>
      <c r="F41" s="98">
        <f>IF(B41&lt;&gt;0,(E41/B41)*100,0)</f>
        <v>120.392156862745</v>
      </c>
      <c r="G41" s="98">
        <f>IF(C41&lt;&gt;0,E41/C41*100,0)</f>
        <v>100</v>
      </c>
      <c r="H41" s="98">
        <f t="shared" si="2"/>
        <v>1.65562913907285</v>
      </c>
    </row>
    <row r="42" ht="18" customHeight="1" spans="1:8">
      <c r="A42" s="83" t="s">
        <v>1746</v>
      </c>
      <c r="B42" s="97"/>
      <c r="C42" s="97"/>
      <c r="D42" s="97">
        <v>0</v>
      </c>
      <c r="E42" s="97">
        <v>0</v>
      </c>
      <c r="F42" s="98"/>
      <c r="G42" s="98"/>
      <c r="H42" s="98">
        <f t="shared" si="2"/>
        <v>0</v>
      </c>
    </row>
    <row r="43" ht="18" customHeight="1" spans="1:8">
      <c r="A43" s="83" t="s">
        <v>1747</v>
      </c>
      <c r="B43" s="97"/>
      <c r="C43" s="97"/>
      <c r="D43" s="97">
        <v>0</v>
      </c>
      <c r="E43" s="97">
        <v>0</v>
      </c>
      <c r="F43" s="98"/>
      <c r="G43" s="98"/>
      <c r="H43" s="98">
        <f t="shared" si="2"/>
        <v>0</v>
      </c>
    </row>
    <row r="44" ht="18" customHeight="1" spans="1:8">
      <c r="A44" s="83" t="s">
        <v>1748</v>
      </c>
      <c r="B44" s="97"/>
      <c r="C44" s="97"/>
      <c r="D44" s="97">
        <v>0</v>
      </c>
      <c r="E44" s="97">
        <v>0</v>
      </c>
      <c r="F44" s="98"/>
      <c r="G44" s="98"/>
      <c r="H44" s="98">
        <f t="shared" si="2"/>
        <v>0</v>
      </c>
    </row>
    <row r="45" ht="18" customHeight="1" spans="1:8">
      <c r="A45" s="83"/>
      <c r="B45" s="97"/>
      <c r="C45" s="97"/>
      <c r="D45" s="97"/>
      <c r="E45" s="97"/>
      <c r="F45" s="98"/>
      <c r="G45" s="98"/>
      <c r="H45" s="98">
        <f t="shared" si="2"/>
        <v>0</v>
      </c>
    </row>
    <row r="46" ht="18" customHeight="1" spans="1:8">
      <c r="A46" s="95" t="s">
        <v>198</v>
      </c>
      <c r="B46" s="100">
        <f>B41+B37</f>
        <v>290</v>
      </c>
      <c r="C46" s="100">
        <f>C41+C37</f>
        <v>381</v>
      </c>
      <c r="D46" s="100">
        <v>540</v>
      </c>
      <c r="E46" s="100">
        <v>396</v>
      </c>
      <c r="F46" s="101">
        <f>IF(B46&lt;&gt;0,(E46/B46)*100,0)</f>
        <v>136.551724137931</v>
      </c>
      <c r="G46" s="101">
        <f>IF(C46&lt;&gt;0,E46/C46*100,0)</f>
        <v>103.937007874016</v>
      </c>
      <c r="H46" s="101">
        <f t="shared" si="2"/>
        <v>-26.6666666666667</v>
      </c>
    </row>
  </sheetData>
  <mergeCells count="1">
    <mergeCell ref="A2:H2"/>
  </mergeCells>
  <pageMargins left="0.699305555555556" right="0.699305555555556" top="0.75" bottom="0.75" header="0.3" footer="0.3"/>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5"/>
  </sheetPr>
  <dimension ref="A1:H65"/>
  <sheetViews>
    <sheetView showZeros="0" workbookViewId="0">
      <selection activeCell="A2" sqref="A2:H2"/>
    </sheetView>
  </sheetViews>
  <sheetFormatPr defaultColWidth="9" defaultRowHeight="14.4" outlineLevelCol="7"/>
  <cols>
    <col min="1" max="1" width="38.1296296296296" style="92" customWidth="1"/>
    <col min="2" max="5" width="13" style="92" customWidth="1"/>
    <col min="6" max="8" width="10.1296296296296" style="92" customWidth="1"/>
    <col min="9" max="16384" width="9" style="92"/>
  </cols>
  <sheetData>
    <row r="1" spans="1:1">
      <c r="A1" s="92" t="s">
        <v>1749</v>
      </c>
    </row>
    <row r="2" ht="24" spans="1:8">
      <c r="A2" s="17" t="s">
        <v>1750</v>
      </c>
      <c r="B2" s="17"/>
      <c r="C2" s="17"/>
      <c r="D2" s="17"/>
      <c r="E2" s="17"/>
      <c r="F2" s="17"/>
      <c r="G2" s="17"/>
      <c r="H2" s="17"/>
    </row>
    <row r="3" ht="16" customHeight="1" spans="1:8">
      <c r="A3" s="104"/>
      <c r="B3" s="105"/>
      <c r="C3" s="105"/>
      <c r="D3" s="105"/>
      <c r="E3" s="105"/>
      <c r="F3" s="104"/>
      <c r="G3" s="104"/>
      <c r="H3" s="106" t="s">
        <v>26</v>
      </c>
    </row>
    <row r="4" ht="43.2" spans="1:8">
      <c r="A4" s="95" t="s">
        <v>27</v>
      </c>
      <c r="B4" s="107" t="s">
        <v>28</v>
      </c>
      <c r="C4" s="108" t="s">
        <v>29</v>
      </c>
      <c r="D4" s="109" t="s">
        <v>30</v>
      </c>
      <c r="E4" s="109" t="s">
        <v>31</v>
      </c>
      <c r="F4" s="82" t="s">
        <v>32</v>
      </c>
      <c r="G4" s="82" t="s">
        <v>33</v>
      </c>
      <c r="H4" s="82" t="s">
        <v>34</v>
      </c>
    </row>
    <row r="5" ht="18" customHeight="1" spans="1:8">
      <c r="A5" s="83" t="s">
        <v>52</v>
      </c>
      <c r="B5" s="97">
        <v>290</v>
      </c>
      <c r="C5" s="97">
        <v>342</v>
      </c>
      <c r="D5" s="97">
        <v>337</v>
      </c>
      <c r="E5" s="97">
        <v>342</v>
      </c>
      <c r="F5" s="98">
        <f t="shared" ref="F5:F54" si="0">IF(B5&lt;&gt;0,(E5/B5)*100,0)</f>
        <v>117.931034482759</v>
      </c>
      <c r="G5" s="98">
        <f t="shared" ref="G5:G54" si="1">IF(C5&lt;&gt;0,(E5/C5)*100,0)</f>
        <v>100</v>
      </c>
      <c r="H5" s="98">
        <f t="shared" ref="H5:H65" si="2">IF(D5&lt;&gt;0,(E5/D5-1)*100,0)</f>
        <v>1.48367952522255</v>
      </c>
    </row>
    <row r="6" ht="18" customHeight="1" spans="1:8">
      <c r="A6" s="83" t="s">
        <v>56</v>
      </c>
      <c r="B6" s="97">
        <v>290</v>
      </c>
      <c r="C6" s="97">
        <v>342</v>
      </c>
      <c r="D6" s="97">
        <v>337</v>
      </c>
      <c r="E6" s="97">
        <v>342</v>
      </c>
      <c r="F6" s="98">
        <f t="shared" si="0"/>
        <v>117.931034482759</v>
      </c>
      <c r="G6" s="98">
        <f t="shared" si="1"/>
        <v>100</v>
      </c>
      <c r="H6" s="98">
        <f t="shared" si="2"/>
        <v>1.48367952522255</v>
      </c>
    </row>
    <row r="7" ht="18" customHeight="1" spans="1:8">
      <c r="A7" s="83" t="s">
        <v>1659</v>
      </c>
      <c r="B7" s="97">
        <v>36</v>
      </c>
      <c r="C7" s="97">
        <v>0</v>
      </c>
      <c r="D7" s="97">
        <v>0</v>
      </c>
      <c r="E7" s="97">
        <v>0</v>
      </c>
      <c r="F7" s="98">
        <f t="shared" si="0"/>
        <v>0</v>
      </c>
      <c r="G7" s="98">
        <f t="shared" si="1"/>
        <v>0</v>
      </c>
      <c r="H7" s="98">
        <f t="shared" si="2"/>
        <v>0</v>
      </c>
    </row>
    <row r="8" ht="18" customHeight="1" spans="1:8">
      <c r="A8" s="83" t="s">
        <v>1660</v>
      </c>
      <c r="B8" s="97">
        <v>0</v>
      </c>
      <c r="C8" s="97">
        <v>0</v>
      </c>
      <c r="D8" s="97">
        <v>0</v>
      </c>
      <c r="E8" s="97">
        <v>0</v>
      </c>
      <c r="F8" s="98">
        <f t="shared" si="0"/>
        <v>0</v>
      </c>
      <c r="G8" s="98">
        <f t="shared" si="1"/>
        <v>0</v>
      </c>
      <c r="H8" s="98">
        <f t="shared" si="2"/>
        <v>0</v>
      </c>
    </row>
    <row r="9" ht="18" customHeight="1" spans="1:8">
      <c r="A9" s="110" t="s">
        <v>1661</v>
      </c>
      <c r="B9" s="103">
        <v>0</v>
      </c>
      <c r="C9" s="103">
        <v>0</v>
      </c>
      <c r="D9" s="103">
        <v>0</v>
      </c>
      <c r="E9" s="103">
        <v>0</v>
      </c>
      <c r="F9" s="98">
        <f t="shared" si="0"/>
        <v>0</v>
      </c>
      <c r="G9" s="98">
        <f t="shared" si="1"/>
        <v>0</v>
      </c>
      <c r="H9" s="98">
        <f t="shared" si="2"/>
        <v>0</v>
      </c>
    </row>
    <row r="10" ht="18" customHeight="1" spans="1:8">
      <c r="A10" s="99" t="s">
        <v>1662</v>
      </c>
      <c r="B10" s="97">
        <v>0</v>
      </c>
      <c r="C10" s="97">
        <v>0</v>
      </c>
      <c r="D10" s="97">
        <v>0</v>
      </c>
      <c r="E10" s="97">
        <v>0</v>
      </c>
      <c r="F10" s="98">
        <f t="shared" si="0"/>
        <v>0</v>
      </c>
      <c r="G10" s="98">
        <f t="shared" si="1"/>
        <v>0</v>
      </c>
      <c r="H10" s="98">
        <f t="shared" si="2"/>
        <v>0</v>
      </c>
    </row>
    <row r="11" ht="18" customHeight="1" spans="1:8">
      <c r="A11" s="99" t="s">
        <v>1663</v>
      </c>
      <c r="B11" s="97">
        <v>0</v>
      </c>
      <c r="C11" s="97">
        <v>0</v>
      </c>
      <c r="D11" s="97">
        <v>0</v>
      </c>
      <c r="E11" s="97">
        <v>0</v>
      </c>
      <c r="F11" s="98">
        <f t="shared" si="0"/>
        <v>0</v>
      </c>
      <c r="G11" s="98">
        <f t="shared" si="1"/>
        <v>0</v>
      </c>
      <c r="H11" s="98">
        <f t="shared" si="2"/>
        <v>0</v>
      </c>
    </row>
    <row r="12" ht="18" customHeight="1" spans="1:8">
      <c r="A12" s="99" t="s">
        <v>1664</v>
      </c>
      <c r="B12" s="97">
        <v>0</v>
      </c>
      <c r="C12" s="97">
        <v>0</v>
      </c>
      <c r="D12" s="97">
        <v>0</v>
      </c>
      <c r="E12" s="97">
        <v>0</v>
      </c>
      <c r="F12" s="98">
        <f t="shared" si="0"/>
        <v>0</v>
      </c>
      <c r="G12" s="98">
        <f t="shared" si="1"/>
        <v>0</v>
      </c>
      <c r="H12" s="98">
        <f t="shared" si="2"/>
        <v>0</v>
      </c>
    </row>
    <row r="13" ht="18" customHeight="1" spans="1:8">
      <c r="A13" s="99" t="s">
        <v>1665</v>
      </c>
      <c r="B13" s="97">
        <v>0</v>
      </c>
      <c r="C13" s="97">
        <v>0</v>
      </c>
      <c r="D13" s="97">
        <v>0</v>
      </c>
      <c r="E13" s="97">
        <v>0</v>
      </c>
      <c r="F13" s="98">
        <f t="shared" si="0"/>
        <v>0</v>
      </c>
      <c r="G13" s="98">
        <f t="shared" si="1"/>
        <v>0</v>
      </c>
      <c r="H13" s="98">
        <f t="shared" si="2"/>
        <v>0</v>
      </c>
    </row>
    <row r="14" ht="18" customHeight="1" spans="1:8">
      <c r="A14" s="99" t="s">
        <v>1666</v>
      </c>
      <c r="B14" s="97">
        <v>0</v>
      </c>
      <c r="C14" s="97">
        <v>0</v>
      </c>
      <c r="D14" s="97">
        <v>0</v>
      </c>
      <c r="E14" s="97">
        <v>0</v>
      </c>
      <c r="F14" s="98">
        <f t="shared" si="0"/>
        <v>0</v>
      </c>
      <c r="G14" s="98">
        <f t="shared" si="1"/>
        <v>0</v>
      </c>
      <c r="H14" s="98">
        <f t="shared" si="2"/>
        <v>0</v>
      </c>
    </row>
    <row r="15" ht="18" customHeight="1" spans="1:8">
      <c r="A15" s="99" t="s">
        <v>1667</v>
      </c>
      <c r="B15" s="97">
        <v>0</v>
      </c>
      <c r="C15" s="97">
        <v>0</v>
      </c>
      <c r="D15" s="97">
        <v>0</v>
      </c>
      <c r="E15" s="97">
        <v>0</v>
      </c>
      <c r="F15" s="98">
        <f t="shared" si="0"/>
        <v>0</v>
      </c>
      <c r="G15" s="98">
        <f t="shared" si="1"/>
        <v>0</v>
      </c>
      <c r="H15" s="98">
        <f t="shared" si="2"/>
        <v>0</v>
      </c>
    </row>
    <row r="16" ht="18" customHeight="1" spans="1:8">
      <c r="A16" s="99" t="s">
        <v>1668</v>
      </c>
      <c r="B16" s="97">
        <v>0</v>
      </c>
      <c r="C16" s="97">
        <v>0</v>
      </c>
      <c r="D16" s="97">
        <v>0</v>
      </c>
      <c r="E16" s="97">
        <v>0</v>
      </c>
      <c r="F16" s="98">
        <f t="shared" si="0"/>
        <v>0</v>
      </c>
      <c r="G16" s="98">
        <f t="shared" si="1"/>
        <v>0</v>
      </c>
      <c r="H16" s="98">
        <f t="shared" si="2"/>
        <v>0</v>
      </c>
    </row>
    <row r="17" ht="18" customHeight="1" spans="1:8">
      <c r="A17" s="99" t="s">
        <v>1669</v>
      </c>
      <c r="B17" s="97">
        <v>0</v>
      </c>
      <c r="C17" s="97">
        <v>0</v>
      </c>
      <c r="D17" s="97">
        <v>0</v>
      </c>
      <c r="E17" s="97">
        <v>0</v>
      </c>
      <c r="F17" s="98">
        <f t="shared" si="0"/>
        <v>0</v>
      </c>
      <c r="G17" s="98">
        <f t="shared" si="1"/>
        <v>0</v>
      </c>
      <c r="H17" s="98">
        <f t="shared" si="2"/>
        <v>0</v>
      </c>
    </row>
    <row r="18" ht="18" customHeight="1" spans="1:8">
      <c r="A18" s="99" t="s">
        <v>1670</v>
      </c>
      <c r="B18" s="97">
        <v>0</v>
      </c>
      <c r="C18" s="97">
        <v>0</v>
      </c>
      <c r="D18" s="97">
        <v>0</v>
      </c>
      <c r="E18" s="97">
        <v>0</v>
      </c>
      <c r="F18" s="98">
        <f t="shared" si="0"/>
        <v>0</v>
      </c>
      <c r="G18" s="98">
        <f t="shared" si="1"/>
        <v>0</v>
      </c>
      <c r="H18" s="98">
        <f t="shared" si="2"/>
        <v>0</v>
      </c>
    </row>
    <row r="19" ht="18" customHeight="1" spans="1:8">
      <c r="A19" s="99" t="s">
        <v>1671</v>
      </c>
      <c r="B19" s="97">
        <v>0</v>
      </c>
      <c r="C19" s="97">
        <v>0</v>
      </c>
      <c r="D19" s="97">
        <v>0</v>
      </c>
      <c r="E19" s="97">
        <v>0</v>
      </c>
      <c r="F19" s="98">
        <f t="shared" si="0"/>
        <v>0</v>
      </c>
      <c r="G19" s="98">
        <f t="shared" si="1"/>
        <v>0</v>
      </c>
      <c r="H19" s="98">
        <f t="shared" si="2"/>
        <v>0</v>
      </c>
    </row>
    <row r="20" ht="18" customHeight="1" spans="1:8">
      <c r="A20" s="99" t="s">
        <v>1672</v>
      </c>
      <c r="B20" s="97">
        <v>0</v>
      </c>
      <c r="C20" s="97">
        <v>0</v>
      </c>
      <c r="D20" s="97">
        <v>0</v>
      </c>
      <c r="E20" s="97">
        <v>0</v>
      </c>
      <c r="F20" s="98">
        <f t="shared" si="0"/>
        <v>0</v>
      </c>
      <c r="G20" s="98">
        <f t="shared" si="1"/>
        <v>0</v>
      </c>
      <c r="H20" s="98">
        <f t="shared" si="2"/>
        <v>0</v>
      </c>
    </row>
    <row r="21" ht="18" customHeight="1" spans="1:8">
      <c r="A21" s="99" t="s">
        <v>1673</v>
      </c>
      <c r="B21" s="97">
        <v>0</v>
      </c>
      <c r="C21" s="97">
        <v>0</v>
      </c>
      <c r="D21" s="97">
        <v>0</v>
      </c>
      <c r="E21" s="97">
        <v>0</v>
      </c>
      <c r="F21" s="98">
        <f t="shared" si="0"/>
        <v>0</v>
      </c>
      <c r="G21" s="98">
        <f t="shared" si="1"/>
        <v>0</v>
      </c>
      <c r="H21" s="98">
        <f t="shared" si="2"/>
        <v>0</v>
      </c>
    </row>
    <row r="22" ht="18" customHeight="1" spans="1:8">
      <c r="A22" s="99" t="s">
        <v>1674</v>
      </c>
      <c r="B22" s="97">
        <v>0</v>
      </c>
      <c r="C22" s="97">
        <v>0</v>
      </c>
      <c r="D22" s="97">
        <v>0</v>
      </c>
      <c r="E22" s="97">
        <v>0</v>
      </c>
      <c r="F22" s="98">
        <f t="shared" si="0"/>
        <v>0</v>
      </c>
      <c r="G22" s="98">
        <f t="shared" si="1"/>
        <v>0</v>
      </c>
      <c r="H22" s="98">
        <f t="shared" si="2"/>
        <v>0</v>
      </c>
    </row>
    <row r="23" ht="18" customHeight="1" spans="1:8">
      <c r="A23" s="99" t="s">
        <v>1675</v>
      </c>
      <c r="B23" s="97">
        <v>0</v>
      </c>
      <c r="C23" s="97">
        <v>0</v>
      </c>
      <c r="D23" s="97">
        <v>0</v>
      </c>
      <c r="E23" s="97">
        <v>0</v>
      </c>
      <c r="F23" s="98">
        <f t="shared" si="0"/>
        <v>0</v>
      </c>
      <c r="G23" s="98">
        <f t="shared" si="1"/>
        <v>0</v>
      </c>
      <c r="H23" s="98">
        <f t="shared" si="2"/>
        <v>0</v>
      </c>
    </row>
    <row r="24" ht="18" customHeight="1" spans="1:8">
      <c r="A24" s="99" t="s">
        <v>1676</v>
      </c>
      <c r="B24" s="97">
        <v>0</v>
      </c>
      <c r="C24" s="97">
        <v>0</v>
      </c>
      <c r="D24" s="97">
        <v>0</v>
      </c>
      <c r="E24" s="97">
        <v>0</v>
      </c>
      <c r="F24" s="98">
        <f t="shared" si="0"/>
        <v>0</v>
      </c>
      <c r="G24" s="98">
        <f t="shared" si="1"/>
        <v>0</v>
      </c>
      <c r="H24" s="98">
        <f t="shared" si="2"/>
        <v>0</v>
      </c>
    </row>
    <row r="25" ht="18" customHeight="1" spans="1:8">
      <c r="A25" s="99" t="s">
        <v>1677</v>
      </c>
      <c r="B25" s="97">
        <v>0</v>
      </c>
      <c r="C25" s="97">
        <v>0</v>
      </c>
      <c r="D25" s="97">
        <v>0</v>
      </c>
      <c r="E25" s="97">
        <v>0</v>
      </c>
      <c r="F25" s="98">
        <f t="shared" si="0"/>
        <v>0</v>
      </c>
      <c r="G25" s="98">
        <f t="shared" si="1"/>
        <v>0</v>
      </c>
      <c r="H25" s="98">
        <f t="shared" si="2"/>
        <v>0</v>
      </c>
    </row>
    <row r="26" ht="18" customHeight="1" spans="1:8">
      <c r="A26" s="99" t="s">
        <v>1678</v>
      </c>
      <c r="B26" s="97">
        <v>0</v>
      </c>
      <c r="C26" s="97">
        <v>0</v>
      </c>
      <c r="D26" s="97">
        <v>0</v>
      </c>
      <c r="E26" s="97">
        <v>0</v>
      </c>
      <c r="F26" s="98">
        <f t="shared" si="0"/>
        <v>0</v>
      </c>
      <c r="G26" s="98">
        <f t="shared" si="1"/>
        <v>0</v>
      </c>
      <c r="H26" s="98">
        <f t="shared" si="2"/>
        <v>0</v>
      </c>
    </row>
    <row r="27" ht="18" customHeight="1" spans="1:8">
      <c r="A27" s="99" t="s">
        <v>1679</v>
      </c>
      <c r="B27" s="97">
        <v>0</v>
      </c>
      <c r="C27" s="97">
        <v>0</v>
      </c>
      <c r="D27" s="97">
        <v>0</v>
      </c>
      <c r="E27" s="97">
        <v>0</v>
      </c>
      <c r="F27" s="98">
        <f t="shared" si="0"/>
        <v>0</v>
      </c>
      <c r="G27" s="98">
        <f t="shared" si="1"/>
        <v>0</v>
      </c>
      <c r="H27" s="98">
        <f t="shared" si="2"/>
        <v>0</v>
      </c>
    </row>
    <row r="28" ht="18" customHeight="1" spans="1:8">
      <c r="A28" s="99" t="s">
        <v>1680</v>
      </c>
      <c r="B28" s="97">
        <v>0</v>
      </c>
      <c r="C28" s="97">
        <v>0</v>
      </c>
      <c r="D28" s="97">
        <v>0</v>
      </c>
      <c r="E28" s="97">
        <v>0</v>
      </c>
      <c r="F28" s="98">
        <f t="shared" si="0"/>
        <v>0</v>
      </c>
      <c r="G28" s="98">
        <f t="shared" si="1"/>
        <v>0</v>
      </c>
      <c r="H28" s="98">
        <f t="shared" si="2"/>
        <v>0</v>
      </c>
    </row>
    <row r="29" ht="18" customHeight="1" spans="1:8">
      <c r="A29" s="99" t="s">
        <v>1681</v>
      </c>
      <c r="B29" s="97">
        <v>0</v>
      </c>
      <c r="C29" s="97">
        <v>0</v>
      </c>
      <c r="D29" s="97">
        <v>0</v>
      </c>
      <c r="E29" s="97">
        <v>0</v>
      </c>
      <c r="F29" s="98">
        <f t="shared" si="0"/>
        <v>0</v>
      </c>
      <c r="G29" s="98">
        <f t="shared" si="1"/>
        <v>0</v>
      </c>
      <c r="H29" s="98">
        <f t="shared" si="2"/>
        <v>0</v>
      </c>
    </row>
    <row r="30" ht="18" customHeight="1" spans="1:8">
      <c r="A30" s="99" t="s">
        <v>1682</v>
      </c>
      <c r="B30" s="97">
        <v>0</v>
      </c>
      <c r="C30" s="97">
        <v>0</v>
      </c>
      <c r="D30" s="97">
        <v>0</v>
      </c>
      <c r="E30" s="97">
        <v>0</v>
      </c>
      <c r="F30" s="98">
        <f t="shared" si="0"/>
        <v>0</v>
      </c>
      <c r="G30" s="98">
        <f t="shared" si="1"/>
        <v>0</v>
      </c>
      <c r="H30" s="98">
        <f t="shared" si="2"/>
        <v>0</v>
      </c>
    </row>
    <row r="31" ht="18" customHeight="1" spans="1:8">
      <c r="A31" s="99" t="s">
        <v>1683</v>
      </c>
      <c r="B31" s="97">
        <v>0</v>
      </c>
      <c r="C31" s="97">
        <v>0</v>
      </c>
      <c r="D31" s="97">
        <v>0</v>
      </c>
      <c r="E31" s="97">
        <v>0</v>
      </c>
      <c r="F31" s="98">
        <f t="shared" si="0"/>
        <v>0</v>
      </c>
      <c r="G31" s="98">
        <f t="shared" si="1"/>
        <v>0</v>
      </c>
      <c r="H31" s="98">
        <f t="shared" si="2"/>
        <v>0</v>
      </c>
    </row>
    <row r="32" ht="18" customHeight="1" spans="1:8">
      <c r="A32" s="99" t="s">
        <v>1684</v>
      </c>
      <c r="B32" s="97">
        <v>0</v>
      </c>
      <c r="C32" s="97">
        <v>0</v>
      </c>
      <c r="D32" s="97">
        <v>0</v>
      </c>
      <c r="E32" s="97">
        <v>0</v>
      </c>
      <c r="F32" s="98">
        <f t="shared" si="0"/>
        <v>0</v>
      </c>
      <c r="G32" s="98">
        <f t="shared" si="1"/>
        <v>0</v>
      </c>
      <c r="H32" s="98">
        <f t="shared" si="2"/>
        <v>0</v>
      </c>
    </row>
    <row r="33" ht="18" customHeight="1" spans="1:8">
      <c r="A33" s="99" t="s">
        <v>1685</v>
      </c>
      <c r="B33" s="97">
        <v>0</v>
      </c>
      <c r="C33" s="97">
        <v>0</v>
      </c>
      <c r="D33" s="97">
        <v>0</v>
      </c>
      <c r="E33" s="97">
        <v>0</v>
      </c>
      <c r="F33" s="98">
        <f t="shared" si="0"/>
        <v>0</v>
      </c>
      <c r="G33" s="98">
        <f t="shared" si="1"/>
        <v>0</v>
      </c>
      <c r="H33" s="98">
        <f t="shared" si="2"/>
        <v>0</v>
      </c>
    </row>
    <row r="34" ht="18" customHeight="1" spans="1:8">
      <c r="A34" s="99" t="s">
        <v>1686</v>
      </c>
      <c r="B34" s="97">
        <v>0</v>
      </c>
      <c r="C34" s="97">
        <v>0</v>
      </c>
      <c r="D34" s="97">
        <v>0</v>
      </c>
      <c r="E34" s="97">
        <v>0</v>
      </c>
      <c r="F34" s="98">
        <f t="shared" si="0"/>
        <v>0</v>
      </c>
      <c r="G34" s="98">
        <f t="shared" si="1"/>
        <v>0</v>
      </c>
      <c r="H34" s="98">
        <f t="shared" si="2"/>
        <v>0</v>
      </c>
    </row>
    <row r="35" ht="18" customHeight="1" spans="1:8">
      <c r="A35" s="99" t="s">
        <v>1687</v>
      </c>
      <c r="B35" s="97">
        <v>0</v>
      </c>
      <c r="C35" s="97">
        <v>0</v>
      </c>
      <c r="D35" s="97">
        <v>0</v>
      </c>
      <c r="E35" s="97">
        <v>0</v>
      </c>
      <c r="F35" s="98">
        <f t="shared" si="0"/>
        <v>0</v>
      </c>
      <c r="G35" s="98">
        <f t="shared" si="1"/>
        <v>0</v>
      </c>
      <c r="H35" s="98">
        <f t="shared" si="2"/>
        <v>0</v>
      </c>
    </row>
    <row r="36" ht="18" customHeight="1" spans="1:8">
      <c r="A36" s="99" t="s">
        <v>1688</v>
      </c>
      <c r="B36" s="97">
        <v>0</v>
      </c>
      <c r="C36" s="97">
        <v>0</v>
      </c>
      <c r="D36" s="97">
        <v>0</v>
      </c>
      <c r="E36" s="97">
        <v>0</v>
      </c>
      <c r="F36" s="98">
        <f t="shared" si="0"/>
        <v>0</v>
      </c>
      <c r="G36" s="98">
        <f t="shared" si="1"/>
        <v>0</v>
      </c>
      <c r="H36" s="98">
        <f t="shared" si="2"/>
        <v>0</v>
      </c>
    </row>
    <row r="37" ht="18" customHeight="1" spans="1:8">
      <c r="A37" s="99" t="s">
        <v>1689</v>
      </c>
      <c r="B37" s="97">
        <v>0</v>
      </c>
      <c r="C37" s="97">
        <v>0</v>
      </c>
      <c r="D37" s="97">
        <v>0</v>
      </c>
      <c r="E37" s="97">
        <v>0</v>
      </c>
      <c r="F37" s="98">
        <f t="shared" si="0"/>
        <v>0</v>
      </c>
      <c r="G37" s="98">
        <f t="shared" si="1"/>
        <v>0</v>
      </c>
      <c r="H37" s="98">
        <f t="shared" si="2"/>
        <v>0</v>
      </c>
    </row>
    <row r="38" ht="18" customHeight="1" spans="1:8">
      <c r="A38" s="99" t="s">
        <v>1690</v>
      </c>
      <c r="B38" s="97">
        <v>36</v>
      </c>
      <c r="C38" s="97">
        <v>0</v>
      </c>
      <c r="D38" s="97">
        <v>0</v>
      </c>
      <c r="E38" s="97">
        <v>0</v>
      </c>
      <c r="F38" s="98">
        <f t="shared" si="0"/>
        <v>0</v>
      </c>
      <c r="G38" s="98">
        <f t="shared" si="1"/>
        <v>0</v>
      </c>
      <c r="H38" s="98">
        <f t="shared" si="2"/>
        <v>0</v>
      </c>
    </row>
    <row r="39" ht="18" customHeight="1" spans="1:8">
      <c r="A39" s="99" t="s">
        <v>1691</v>
      </c>
      <c r="B39" s="97">
        <v>254</v>
      </c>
      <c r="C39" s="97">
        <v>326</v>
      </c>
      <c r="D39" s="97">
        <v>297</v>
      </c>
      <c r="E39" s="97">
        <v>326</v>
      </c>
      <c r="F39" s="98">
        <f t="shared" si="0"/>
        <v>128.346456692913</v>
      </c>
      <c r="G39" s="98">
        <f t="shared" si="1"/>
        <v>100</v>
      </c>
      <c r="H39" s="98">
        <f t="shared" si="2"/>
        <v>9.76430976430978</v>
      </c>
    </row>
    <row r="40" ht="18" customHeight="1" spans="1:8">
      <c r="A40" s="99" t="s">
        <v>1692</v>
      </c>
      <c r="B40" s="97">
        <v>0</v>
      </c>
      <c r="C40" s="97">
        <v>0</v>
      </c>
      <c r="D40" s="97">
        <v>0</v>
      </c>
      <c r="E40" s="97">
        <v>0</v>
      </c>
      <c r="F40" s="98">
        <f t="shared" si="0"/>
        <v>0</v>
      </c>
      <c r="G40" s="98">
        <f t="shared" si="1"/>
        <v>0</v>
      </c>
      <c r="H40" s="98">
        <f t="shared" si="2"/>
        <v>0</v>
      </c>
    </row>
    <row r="41" ht="18" customHeight="1" spans="1:8">
      <c r="A41" s="99" t="s">
        <v>1693</v>
      </c>
      <c r="B41" s="97">
        <v>0</v>
      </c>
      <c r="C41" s="97">
        <v>0</v>
      </c>
      <c r="D41" s="97">
        <v>0</v>
      </c>
      <c r="E41" s="97">
        <v>0</v>
      </c>
      <c r="F41" s="98">
        <f t="shared" si="0"/>
        <v>0</v>
      </c>
      <c r="G41" s="98">
        <f t="shared" si="1"/>
        <v>0</v>
      </c>
      <c r="H41" s="98">
        <f t="shared" si="2"/>
        <v>0</v>
      </c>
    </row>
    <row r="42" ht="18" customHeight="1" spans="1:8">
      <c r="A42" s="99" t="s">
        <v>1694</v>
      </c>
      <c r="B42" s="97">
        <v>0</v>
      </c>
      <c r="C42" s="97">
        <v>0</v>
      </c>
      <c r="D42" s="97">
        <v>0</v>
      </c>
      <c r="E42" s="97">
        <v>0</v>
      </c>
      <c r="F42" s="98">
        <f t="shared" si="0"/>
        <v>0</v>
      </c>
      <c r="G42" s="98">
        <f t="shared" si="1"/>
        <v>0</v>
      </c>
      <c r="H42" s="98">
        <f t="shared" si="2"/>
        <v>0</v>
      </c>
    </row>
    <row r="43" ht="18" customHeight="1" spans="1:8">
      <c r="A43" s="99" t="s">
        <v>1695</v>
      </c>
      <c r="B43" s="97">
        <v>254</v>
      </c>
      <c r="C43" s="97">
        <v>326</v>
      </c>
      <c r="D43" s="97">
        <v>297</v>
      </c>
      <c r="E43" s="97">
        <v>326</v>
      </c>
      <c r="F43" s="98">
        <f t="shared" si="0"/>
        <v>128.346456692913</v>
      </c>
      <c r="G43" s="98">
        <f t="shared" si="1"/>
        <v>100</v>
      </c>
      <c r="H43" s="98">
        <f t="shared" si="2"/>
        <v>9.76430976430978</v>
      </c>
    </row>
    <row r="44" ht="18" customHeight="1" spans="1:8">
      <c r="A44" s="99" t="s">
        <v>1696</v>
      </c>
      <c r="B44" s="97">
        <v>0</v>
      </c>
      <c r="C44" s="97">
        <v>0</v>
      </c>
      <c r="D44" s="97">
        <v>0</v>
      </c>
      <c r="E44" s="97">
        <v>0</v>
      </c>
      <c r="F44" s="98">
        <f t="shared" si="0"/>
        <v>0</v>
      </c>
      <c r="G44" s="98">
        <f t="shared" si="1"/>
        <v>0</v>
      </c>
      <c r="H44" s="98">
        <f t="shared" si="2"/>
        <v>0</v>
      </c>
    </row>
    <row r="45" ht="18" customHeight="1" spans="1:8">
      <c r="A45" s="99" t="s">
        <v>1697</v>
      </c>
      <c r="B45" s="97">
        <v>0</v>
      </c>
      <c r="C45" s="97">
        <v>0</v>
      </c>
      <c r="D45" s="97">
        <v>0</v>
      </c>
      <c r="E45" s="97">
        <v>0</v>
      </c>
      <c r="F45" s="98">
        <f t="shared" si="0"/>
        <v>0</v>
      </c>
      <c r="G45" s="98">
        <f t="shared" si="1"/>
        <v>0</v>
      </c>
      <c r="H45" s="98">
        <f t="shared" si="2"/>
        <v>0</v>
      </c>
    </row>
    <row r="46" ht="18" customHeight="1" spans="1:8">
      <c r="A46" s="99" t="s">
        <v>1698</v>
      </c>
      <c r="B46" s="97">
        <v>0</v>
      </c>
      <c r="C46" s="97">
        <v>0</v>
      </c>
      <c r="D46" s="97">
        <v>0</v>
      </c>
      <c r="E46" s="97">
        <v>0</v>
      </c>
      <c r="F46" s="98">
        <f t="shared" si="0"/>
        <v>0</v>
      </c>
      <c r="G46" s="98">
        <f t="shared" si="1"/>
        <v>0</v>
      </c>
      <c r="H46" s="98">
        <f t="shared" si="2"/>
        <v>0</v>
      </c>
    </row>
    <row r="47" ht="18" customHeight="1" spans="1:8">
      <c r="A47" s="99" t="s">
        <v>1699</v>
      </c>
      <c r="B47" s="97">
        <v>0</v>
      </c>
      <c r="C47" s="97">
        <v>0</v>
      </c>
      <c r="D47" s="97">
        <v>0</v>
      </c>
      <c r="E47" s="97">
        <v>0</v>
      </c>
      <c r="F47" s="98">
        <f t="shared" si="0"/>
        <v>0</v>
      </c>
      <c r="G47" s="98">
        <f t="shared" si="1"/>
        <v>0</v>
      </c>
      <c r="H47" s="98">
        <f t="shared" si="2"/>
        <v>0</v>
      </c>
    </row>
    <row r="48" ht="18" customHeight="1" spans="1:8">
      <c r="A48" s="99" t="s">
        <v>1700</v>
      </c>
      <c r="B48" s="97">
        <v>0</v>
      </c>
      <c r="C48" s="97">
        <v>0</v>
      </c>
      <c r="D48" s="97">
        <v>0</v>
      </c>
      <c r="E48" s="97">
        <v>0</v>
      </c>
      <c r="F48" s="98">
        <f t="shared" si="0"/>
        <v>0</v>
      </c>
      <c r="G48" s="98">
        <f t="shared" si="1"/>
        <v>0</v>
      </c>
      <c r="H48" s="98">
        <f t="shared" si="2"/>
        <v>0</v>
      </c>
    </row>
    <row r="49" ht="18" customHeight="1" spans="1:8">
      <c r="A49" s="99" t="s">
        <v>1701</v>
      </c>
      <c r="B49" s="97">
        <v>0</v>
      </c>
      <c r="C49" s="97">
        <v>0</v>
      </c>
      <c r="D49" s="97">
        <v>0</v>
      </c>
      <c r="E49" s="97">
        <v>0</v>
      </c>
      <c r="F49" s="98">
        <f t="shared" si="0"/>
        <v>0</v>
      </c>
      <c r="G49" s="98">
        <f t="shared" si="1"/>
        <v>0</v>
      </c>
      <c r="H49" s="98">
        <f t="shared" si="2"/>
        <v>0</v>
      </c>
    </row>
    <row r="50" ht="18" customHeight="1" spans="1:8">
      <c r="A50" s="99" t="s">
        <v>1702</v>
      </c>
      <c r="B50" s="97">
        <v>0</v>
      </c>
      <c r="C50" s="97">
        <v>0</v>
      </c>
      <c r="D50" s="97">
        <v>0</v>
      </c>
      <c r="E50" s="97">
        <v>0</v>
      </c>
      <c r="F50" s="98">
        <f t="shared" si="0"/>
        <v>0</v>
      </c>
      <c r="G50" s="98">
        <f t="shared" si="1"/>
        <v>0</v>
      </c>
      <c r="H50" s="98">
        <f t="shared" si="2"/>
        <v>0</v>
      </c>
    </row>
    <row r="51" ht="18" customHeight="1" spans="1:8">
      <c r="A51" s="99" t="s">
        <v>1703</v>
      </c>
      <c r="B51" s="97">
        <v>0</v>
      </c>
      <c r="C51" s="97">
        <v>0</v>
      </c>
      <c r="D51" s="97">
        <v>0</v>
      </c>
      <c r="E51" s="97">
        <v>0</v>
      </c>
      <c r="F51" s="98">
        <f t="shared" si="0"/>
        <v>0</v>
      </c>
      <c r="G51" s="98">
        <f t="shared" si="1"/>
        <v>0</v>
      </c>
      <c r="H51" s="98">
        <f t="shared" si="2"/>
        <v>0</v>
      </c>
    </row>
    <row r="52" ht="18" customHeight="1" spans="1:8">
      <c r="A52" s="99" t="s">
        <v>1704</v>
      </c>
      <c r="B52" s="97">
        <v>0</v>
      </c>
      <c r="C52" s="97">
        <v>0</v>
      </c>
      <c r="D52" s="97">
        <v>0</v>
      </c>
      <c r="E52" s="97">
        <v>0</v>
      </c>
      <c r="F52" s="98">
        <f t="shared" si="0"/>
        <v>0</v>
      </c>
      <c r="G52" s="98">
        <f t="shared" si="1"/>
        <v>0</v>
      </c>
      <c r="H52" s="98">
        <f t="shared" si="2"/>
        <v>0</v>
      </c>
    </row>
    <row r="53" ht="18" customHeight="1" spans="1:8">
      <c r="A53" s="99" t="s">
        <v>1705</v>
      </c>
      <c r="B53" s="97">
        <v>0</v>
      </c>
      <c r="C53" s="97">
        <v>0</v>
      </c>
      <c r="D53" s="97">
        <v>0</v>
      </c>
      <c r="E53" s="97">
        <v>0</v>
      </c>
      <c r="F53" s="98">
        <f t="shared" si="0"/>
        <v>0</v>
      </c>
      <c r="G53" s="98">
        <f t="shared" si="1"/>
        <v>0</v>
      </c>
      <c r="H53" s="98">
        <f t="shared" si="2"/>
        <v>0</v>
      </c>
    </row>
    <row r="54" ht="18" customHeight="1" spans="1:8">
      <c r="A54" s="99" t="s">
        <v>1706</v>
      </c>
      <c r="B54" s="97">
        <v>0</v>
      </c>
      <c r="C54" s="97">
        <v>16</v>
      </c>
      <c r="D54" s="97">
        <v>40</v>
      </c>
      <c r="E54" s="97">
        <v>16</v>
      </c>
      <c r="F54" s="98">
        <f t="shared" si="0"/>
        <v>0</v>
      </c>
      <c r="G54" s="98">
        <f t="shared" si="1"/>
        <v>100</v>
      </c>
      <c r="H54" s="98">
        <f t="shared" si="2"/>
        <v>-60</v>
      </c>
    </row>
    <row r="55" ht="18" customHeight="1" spans="1:8">
      <c r="A55" s="110"/>
      <c r="B55" s="97"/>
      <c r="C55" s="97"/>
      <c r="D55" s="97"/>
      <c r="E55" s="97"/>
      <c r="F55" s="98"/>
      <c r="G55" s="98"/>
      <c r="H55" s="98">
        <f t="shared" si="2"/>
        <v>0</v>
      </c>
    </row>
    <row r="56" s="93" customFormat="1" ht="18" customHeight="1" spans="1:8">
      <c r="A56" s="95" t="s">
        <v>1707</v>
      </c>
      <c r="B56" s="111">
        <v>290</v>
      </c>
      <c r="C56" s="100">
        <v>342</v>
      </c>
      <c r="D56" s="100">
        <v>337</v>
      </c>
      <c r="E56" s="100">
        <v>342</v>
      </c>
      <c r="F56" s="101">
        <f t="shared" ref="F56:F65" si="3">IF(B56&lt;&gt;0,(E56/B56)*100,0)</f>
        <v>117.931034482759</v>
      </c>
      <c r="G56" s="101">
        <f t="shared" ref="G56:G65" si="4">IF(C56&lt;&gt;0,(E56/C56)*100,0)</f>
        <v>100</v>
      </c>
      <c r="H56" s="101">
        <f t="shared" si="2"/>
        <v>1.48367952522255</v>
      </c>
    </row>
    <row r="57" ht="18" customHeight="1" spans="1:8">
      <c r="A57" s="96"/>
      <c r="B57" s="97"/>
      <c r="C57" s="97"/>
      <c r="D57" s="97"/>
      <c r="E57" s="97"/>
      <c r="F57" s="98">
        <f t="shared" si="3"/>
        <v>0</v>
      </c>
      <c r="G57" s="98">
        <f t="shared" si="4"/>
        <v>0</v>
      </c>
      <c r="H57" s="98">
        <f t="shared" si="2"/>
        <v>0</v>
      </c>
    </row>
    <row r="58" ht="18" customHeight="1" spans="1:8">
      <c r="A58" s="99" t="s">
        <v>1708</v>
      </c>
      <c r="B58" s="97"/>
      <c r="C58" s="97">
        <v>39</v>
      </c>
      <c r="D58" s="97">
        <v>203</v>
      </c>
      <c r="E58" s="97">
        <v>54</v>
      </c>
      <c r="F58" s="98">
        <f t="shared" si="3"/>
        <v>0</v>
      </c>
      <c r="G58" s="98">
        <f t="shared" si="4"/>
        <v>138.461538461538</v>
      </c>
      <c r="H58" s="98">
        <f t="shared" si="2"/>
        <v>-73.3990147783251</v>
      </c>
    </row>
    <row r="59" ht="18" customHeight="1" spans="1:8">
      <c r="A59" s="99" t="s">
        <v>1709</v>
      </c>
      <c r="B59" s="97"/>
      <c r="C59" s="97"/>
      <c r="D59" s="97">
        <v>0</v>
      </c>
      <c r="E59" s="97">
        <v>0</v>
      </c>
      <c r="F59" s="98">
        <f t="shared" si="3"/>
        <v>0</v>
      </c>
      <c r="G59" s="98">
        <f t="shared" si="4"/>
        <v>0</v>
      </c>
      <c r="H59" s="98">
        <f t="shared" si="2"/>
        <v>0</v>
      </c>
    </row>
    <row r="60" ht="18" customHeight="1" spans="1:8">
      <c r="A60" s="99" t="s">
        <v>1710</v>
      </c>
      <c r="B60" s="97"/>
      <c r="C60" s="97"/>
      <c r="D60" s="97">
        <v>0</v>
      </c>
      <c r="E60" s="97">
        <v>0</v>
      </c>
      <c r="F60" s="98">
        <f t="shared" si="3"/>
        <v>0</v>
      </c>
      <c r="G60" s="98">
        <f t="shared" si="4"/>
        <v>0</v>
      </c>
      <c r="H60" s="98">
        <f t="shared" si="2"/>
        <v>0</v>
      </c>
    </row>
    <row r="61" ht="18" customHeight="1" spans="1:8">
      <c r="A61" s="99" t="s">
        <v>1711</v>
      </c>
      <c r="B61" s="97"/>
      <c r="C61" s="97"/>
      <c r="D61" s="97">
        <v>0</v>
      </c>
      <c r="E61" s="97">
        <v>0</v>
      </c>
      <c r="F61" s="98">
        <f t="shared" si="3"/>
        <v>0</v>
      </c>
      <c r="G61" s="98">
        <f t="shared" si="4"/>
        <v>0</v>
      </c>
      <c r="H61" s="98">
        <f t="shared" si="2"/>
        <v>0</v>
      </c>
    </row>
    <row r="62" ht="18" customHeight="1" spans="1:8">
      <c r="A62" s="99" t="s">
        <v>1712</v>
      </c>
      <c r="B62" s="97"/>
      <c r="C62" s="97"/>
      <c r="D62" s="97">
        <v>0</v>
      </c>
      <c r="E62" s="97">
        <v>0</v>
      </c>
      <c r="F62" s="98">
        <f t="shared" si="3"/>
        <v>0</v>
      </c>
      <c r="G62" s="98">
        <f t="shared" si="4"/>
        <v>0</v>
      </c>
      <c r="H62" s="98">
        <f t="shared" si="2"/>
        <v>0</v>
      </c>
    </row>
    <row r="63" ht="18" customHeight="1" spans="1:8">
      <c r="A63" s="99"/>
      <c r="B63" s="97"/>
      <c r="C63" s="97"/>
      <c r="D63" s="97"/>
      <c r="E63" s="97"/>
      <c r="F63" s="98">
        <f t="shared" si="3"/>
        <v>0</v>
      </c>
      <c r="G63" s="98">
        <f t="shared" si="4"/>
        <v>0</v>
      </c>
      <c r="H63" s="98">
        <f t="shared" si="2"/>
        <v>0</v>
      </c>
    </row>
    <row r="64" ht="18" customHeight="1" spans="1:8">
      <c r="A64" s="99"/>
      <c r="B64" s="97"/>
      <c r="C64" s="97"/>
      <c r="D64" s="97"/>
      <c r="E64" s="97"/>
      <c r="F64" s="98">
        <f t="shared" si="3"/>
        <v>0</v>
      </c>
      <c r="G64" s="98">
        <f t="shared" si="4"/>
        <v>0</v>
      </c>
      <c r="H64" s="98">
        <f t="shared" si="2"/>
        <v>0</v>
      </c>
    </row>
    <row r="65" s="93" customFormat="1" ht="18" customHeight="1" spans="1:8">
      <c r="A65" s="95" t="s">
        <v>79</v>
      </c>
      <c r="B65" s="100">
        <f>SUM(B56:B64)</f>
        <v>290</v>
      </c>
      <c r="C65" s="100">
        <f>SUM(C56:C64)</f>
        <v>381</v>
      </c>
      <c r="D65" s="100">
        <f>SUM(D56:D64)</f>
        <v>540</v>
      </c>
      <c r="E65" s="100">
        <f>SUM(E56:E64)</f>
        <v>396</v>
      </c>
      <c r="F65" s="101">
        <f t="shared" si="3"/>
        <v>136.551724137931</v>
      </c>
      <c r="G65" s="101">
        <f t="shared" si="4"/>
        <v>103.937007874016</v>
      </c>
      <c r="H65" s="101">
        <f t="shared" si="2"/>
        <v>-26.6666666666667</v>
      </c>
    </row>
  </sheetData>
  <mergeCells count="1">
    <mergeCell ref="A2:H2"/>
  </mergeCells>
  <pageMargins left="0.699305555555556" right="0.699305555555556" top="0.75" bottom="0.75" header="0.3" footer="0.3"/>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5"/>
  </sheetPr>
  <dimension ref="A1:H46"/>
  <sheetViews>
    <sheetView showZeros="0" workbookViewId="0">
      <pane xSplit="1" ySplit="4" topLeftCell="B5" activePane="bottomRight" state="frozen"/>
      <selection/>
      <selection pane="topRight"/>
      <selection pane="bottomLeft"/>
      <selection pane="bottomRight" activeCell="H18" sqref="H18"/>
    </sheetView>
  </sheetViews>
  <sheetFormatPr defaultColWidth="9" defaultRowHeight="14.4" outlineLevelCol="7"/>
  <cols>
    <col min="1" max="1" width="39.6296296296296" customWidth="1"/>
    <col min="2" max="5" width="10.8796296296296" customWidth="1"/>
    <col min="6" max="8" width="9.87962962962963" customWidth="1"/>
    <col min="9" max="9" width="12.6296296296296"/>
  </cols>
  <sheetData>
    <row r="1" spans="1:1">
      <c r="A1" t="s">
        <v>1713</v>
      </c>
    </row>
    <row r="2" ht="24" spans="1:8">
      <c r="A2" s="17" t="s">
        <v>1751</v>
      </c>
      <c r="B2" s="17"/>
      <c r="C2" s="17"/>
      <c r="D2" s="17"/>
      <c r="E2" s="17"/>
      <c r="F2" s="17"/>
      <c r="G2" s="17"/>
      <c r="H2" s="17"/>
    </row>
    <row r="3" ht="16" customHeight="1" spans="1:8">
      <c r="A3" s="94"/>
      <c r="B3" s="94"/>
      <c r="C3" s="94"/>
      <c r="D3" s="94"/>
      <c r="E3" s="94"/>
      <c r="F3" s="94"/>
      <c r="G3" s="80"/>
      <c r="H3" s="81" t="s">
        <v>26</v>
      </c>
    </row>
    <row r="4" ht="43.2" spans="1:8">
      <c r="A4" s="95" t="s">
        <v>82</v>
      </c>
      <c r="B4" s="95" t="s">
        <v>28</v>
      </c>
      <c r="C4" s="95" t="s">
        <v>29</v>
      </c>
      <c r="D4" s="95" t="s">
        <v>30</v>
      </c>
      <c r="E4" s="82" t="s">
        <v>31</v>
      </c>
      <c r="F4" s="82" t="s">
        <v>32</v>
      </c>
      <c r="G4" s="82" t="s">
        <v>33</v>
      </c>
      <c r="H4" s="82" t="s">
        <v>34</v>
      </c>
    </row>
    <row r="5" ht="18" customHeight="1" spans="1:8">
      <c r="A5" s="99" t="s">
        <v>162</v>
      </c>
      <c r="B5" s="97">
        <v>0</v>
      </c>
      <c r="C5" s="97">
        <v>0</v>
      </c>
      <c r="D5" s="97">
        <v>0</v>
      </c>
      <c r="E5" s="97">
        <v>0</v>
      </c>
      <c r="F5" s="98">
        <f t="shared" ref="F5:F35" si="0">IF(B5&lt;&gt;0,(E5/B5)*100,0)</f>
        <v>0</v>
      </c>
      <c r="G5" s="98">
        <f t="shared" ref="G5:G35" si="1">IF(C5&lt;&gt;0,E5/C5*100,0)</f>
        <v>0</v>
      </c>
      <c r="H5" s="98">
        <f t="shared" ref="H5:H46" si="2">IF(D5&lt;&gt;0,(E5/D5-1)*100,0)</f>
        <v>0</v>
      </c>
    </row>
    <row r="6" ht="18" customHeight="1" spans="1:8">
      <c r="A6" s="99" t="s">
        <v>591</v>
      </c>
      <c r="B6" s="97">
        <v>0</v>
      </c>
      <c r="C6" s="97">
        <v>0</v>
      </c>
      <c r="D6" s="97">
        <v>0</v>
      </c>
      <c r="E6" s="97">
        <v>0</v>
      </c>
      <c r="F6" s="98">
        <f t="shared" si="0"/>
        <v>0</v>
      </c>
      <c r="G6" s="98">
        <f t="shared" si="1"/>
        <v>0</v>
      </c>
      <c r="H6" s="98">
        <f t="shared" si="2"/>
        <v>0</v>
      </c>
    </row>
    <row r="7" ht="18" customHeight="1" spans="1:8">
      <c r="A7" s="99" t="s">
        <v>1714</v>
      </c>
      <c r="B7" s="97">
        <v>0</v>
      </c>
      <c r="C7" s="97">
        <v>0</v>
      </c>
      <c r="D7" s="97">
        <v>0</v>
      </c>
      <c r="E7" s="97">
        <v>0</v>
      </c>
      <c r="F7" s="98">
        <f t="shared" si="0"/>
        <v>0</v>
      </c>
      <c r="G7" s="98">
        <f t="shared" si="1"/>
        <v>0</v>
      </c>
      <c r="H7" s="98">
        <f t="shared" si="2"/>
        <v>0</v>
      </c>
    </row>
    <row r="8" ht="18" customHeight="1" spans="1:8">
      <c r="A8" s="99" t="s">
        <v>1715</v>
      </c>
      <c r="B8" s="97">
        <v>35</v>
      </c>
      <c r="C8" s="97">
        <v>74</v>
      </c>
      <c r="D8" s="97">
        <v>238</v>
      </c>
      <c r="E8" s="97">
        <v>89</v>
      </c>
      <c r="F8" s="98">
        <f t="shared" si="0"/>
        <v>254.285714285714</v>
      </c>
      <c r="G8" s="98">
        <f t="shared" si="1"/>
        <v>120.27027027027</v>
      </c>
      <c r="H8" s="98">
        <f t="shared" si="2"/>
        <v>-62.6050420168067</v>
      </c>
    </row>
    <row r="9" ht="18" customHeight="1" spans="1:8">
      <c r="A9" s="102" t="s">
        <v>1716</v>
      </c>
      <c r="B9" s="103">
        <v>0</v>
      </c>
      <c r="C9" s="103">
        <v>39</v>
      </c>
      <c r="D9" s="103">
        <v>203</v>
      </c>
      <c r="E9" s="103">
        <v>54</v>
      </c>
      <c r="F9" s="98">
        <f t="shared" si="0"/>
        <v>0</v>
      </c>
      <c r="G9" s="98">
        <f t="shared" si="1"/>
        <v>138.461538461538</v>
      </c>
      <c r="H9" s="98">
        <f t="shared" si="2"/>
        <v>-73.3990147783251</v>
      </c>
    </row>
    <row r="10" ht="18" customHeight="1" spans="1:8">
      <c r="A10" s="99" t="s">
        <v>1717</v>
      </c>
      <c r="B10" s="97">
        <v>0</v>
      </c>
      <c r="C10" s="97">
        <v>0</v>
      </c>
      <c r="D10" s="97">
        <v>0</v>
      </c>
      <c r="E10" s="97">
        <v>0</v>
      </c>
      <c r="F10" s="98">
        <f t="shared" si="0"/>
        <v>0</v>
      </c>
      <c r="G10" s="98">
        <f t="shared" si="1"/>
        <v>0</v>
      </c>
      <c r="H10" s="98">
        <f t="shared" si="2"/>
        <v>0</v>
      </c>
    </row>
    <row r="11" ht="18" customHeight="1" spans="1:8">
      <c r="A11" s="99" t="s">
        <v>1718</v>
      </c>
      <c r="B11" s="97">
        <v>0</v>
      </c>
      <c r="C11" s="97">
        <v>39</v>
      </c>
      <c r="D11" s="97">
        <v>203</v>
      </c>
      <c r="E11" s="97">
        <v>54</v>
      </c>
      <c r="F11" s="98">
        <f t="shared" si="0"/>
        <v>0</v>
      </c>
      <c r="G11" s="98">
        <f t="shared" si="1"/>
        <v>138.461538461538</v>
      </c>
      <c r="H11" s="98">
        <f t="shared" si="2"/>
        <v>-73.3990147783251</v>
      </c>
    </row>
    <row r="12" ht="18" customHeight="1" spans="1:8">
      <c r="A12" s="99" t="s">
        <v>1719</v>
      </c>
      <c r="B12" s="97">
        <v>0</v>
      </c>
      <c r="C12" s="97">
        <v>0</v>
      </c>
      <c r="D12" s="97">
        <v>0</v>
      </c>
      <c r="E12" s="97">
        <v>0</v>
      </c>
      <c r="F12" s="98">
        <f t="shared" si="0"/>
        <v>0</v>
      </c>
      <c r="G12" s="98">
        <f t="shared" si="1"/>
        <v>0</v>
      </c>
      <c r="H12" s="98">
        <f t="shared" si="2"/>
        <v>0</v>
      </c>
    </row>
    <row r="13" ht="18" customHeight="1" spans="1:8">
      <c r="A13" s="99" t="s">
        <v>1720</v>
      </c>
      <c r="B13" s="97">
        <v>0</v>
      </c>
      <c r="C13" s="97">
        <v>0</v>
      </c>
      <c r="D13" s="97">
        <v>0</v>
      </c>
      <c r="E13" s="97">
        <v>0</v>
      </c>
      <c r="F13" s="98">
        <f t="shared" si="0"/>
        <v>0</v>
      </c>
      <c r="G13" s="98">
        <f t="shared" si="1"/>
        <v>0</v>
      </c>
      <c r="H13" s="98">
        <f t="shared" si="2"/>
        <v>0</v>
      </c>
    </row>
    <row r="14" ht="18" customHeight="1" spans="1:8">
      <c r="A14" s="99" t="s">
        <v>1721</v>
      </c>
      <c r="B14" s="97">
        <v>0</v>
      </c>
      <c r="C14" s="97">
        <v>0</v>
      </c>
      <c r="D14" s="97">
        <v>0</v>
      </c>
      <c r="E14" s="97">
        <v>0</v>
      </c>
      <c r="F14" s="98">
        <f t="shared" si="0"/>
        <v>0</v>
      </c>
      <c r="G14" s="98">
        <f t="shared" si="1"/>
        <v>0</v>
      </c>
      <c r="H14" s="98">
        <f t="shared" si="2"/>
        <v>0</v>
      </c>
    </row>
    <row r="15" ht="18" customHeight="1" spans="1:8">
      <c r="A15" s="99" t="s">
        <v>1722</v>
      </c>
      <c r="B15" s="97">
        <v>0</v>
      </c>
      <c r="C15" s="97">
        <v>0</v>
      </c>
      <c r="D15" s="97">
        <v>0</v>
      </c>
      <c r="E15" s="97">
        <v>0</v>
      </c>
      <c r="F15" s="98">
        <f t="shared" si="0"/>
        <v>0</v>
      </c>
      <c r="G15" s="98">
        <f t="shared" si="1"/>
        <v>0</v>
      </c>
      <c r="H15" s="98">
        <f t="shared" si="2"/>
        <v>0</v>
      </c>
    </row>
    <row r="16" ht="18" customHeight="1" spans="1:8">
      <c r="A16" s="99" t="s">
        <v>1723</v>
      </c>
      <c r="B16" s="97">
        <v>0</v>
      </c>
      <c r="C16" s="97">
        <v>0</v>
      </c>
      <c r="D16" s="97">
        <v>0</v>
      </c>
      <c r="E16" s="97">
        <v>0</v>
      </c>
      <c r="F16" s="98">
        <f t="shared" si="0"/>
        <v>0</v>
      </c>
      <c r="G16" s="98">
        <f t="shared" si="1"/>
        <v>0</v>
      </c>
      <c r="H16" s="98">
        <f t="shared" si="2"/>
        <v>0</v>
      </c>
    </row>
    <row r="17" ht="18" customHeight="1" spans="1:8">
      <c r="A17" s="99" t="s">
        <v>1724</v>
      </c>
      <c r="B17" s="97">
        <v>0</v>
      </c>
      <c r="C17" s="97">
        <v>0</v>
      </c>
      <c r="D17" s="97">
        <v>0</v>
      </c>
      <c r="E17" s="97">
        <v>0</v>
      </c>
      <c r="F17" s="98">
        <f t="shared" si="0"/>
        <v>0</v>
      </c>
      <c r="G17" s="98">
        <f t="shared" si="1"/>
        <v>0</v>
      </c>
      <c r="H17" s="98">
        <f t="shared" si="2"/>
        <v>0</v>
      </c>
    </row>
    <row r="18" ht="18" customHeight="1" spans="1:8">
      <c r="A18" s="99" t="s">
        <v>1725</v>
      </c>
      <c r="B18" s="97">
        <v>0</v>
      </c>
      <c r="C18" s="97">
        <v>0</v>
      </c>
      <c r="D18" s="97">
        <v>0</v>
      </c>
      <c r="E18" s="97">
        <v>0</v>
      </c>
      <c r="F18" s="98">
        <f t="shared" si="0"/>
        <v>0</v>
      </c>
      <c r="G18" s="98">
        <f t="shared" si="1"/>
        <v>0</v>
      </c>
      <c r="H18" s="98">
        <f t="shared" si="2"/>
        <v>0</v>
      </c>
    </row>
    <row r="19" ht="18" customHeight="1" spans="1:8">
      <c r="A19" s="99" t="s">
        <v>1726</v>
      </c>
      <c r="B19" s="97">
        <v>0</v>
      </c>
      <c r="C19" s="97">
        <v>0</v>
      </c>
      <c r="D19" s="97">
        <v>0</v>
      </c>
      <c r="E19" s="97">
        <v>0</v>
      </c>
      <c r="F19" s="98">
        <f t="shared" si="0"/>
        <v>0</v>
      </c>
      <c r="G19" s="98">
        <f t="shared" si="1"/>
        <v>0</v>
      </c>
      <c r="H19" s="98">
        <f t="shared" si="2"/>
        <v>0</v>
      </c>
    </row>
    <row r="20" ht="18" customHeight="1" spans="1:8">
      <c r="A20" s="99" t="s">
        <v>1727</v>
      </c>
      <c r="B20" s="97">
        <v>0</v>
      </c>
      <c r="C20" s="97">
        <v>0</v>
      </c>
      <c r="D20" s="97">
        <v>0</v>
      </c>
      <c r="E20" s="97">
        <v>0</v>
      </c>
      <c r="F20" s="98">
        <f t="shared" si="0"/>
        <v>0</v>
      </c>
      <c r="G20" s="98">
        <f t="shared" si="1"/>
        <v>0</v>
      </c>
      <c r="H20" s="98">
        <f t="shared" si="2"/>
        <v>0</v>
      </c>
    </row>
    <row r="21" ht="18" customHeight="1" spans="1:8">
      <c r="A21" s="99" t="s">
        <v>1728</v>
      </c>
      <c r="B21" s="97">
        <v>0</v>
      </c>
      <c r="C21" s="97">
        <v>0</v>
      </c>
      <c r="D21" s="97">
        <v>0</v>
      </c>
      <c r="E21" s="97">
        <v>0</v>
      </c>
      <c r="F21" s="98">
        <f t="shared" si="0"/>
        <v>0</v>
      </c>
      <c r="G21" s="98">
        <f t="shared" si="1"/>
        <v>0</v>
      </c>
      <c r="H21" s="98">
        <f t="shared" si="2"/>
        <v>0</v>
      </c>
    </row>
    <row r="22" ht="18" customHeight="1" spans="1:8">
      <c r="A22" s="99" t="s">
        <v>1729</v>
      </c>
      <c r="B22" s="97">
        <v>0</v>
      </c>
      <c r="C22" s="97">
        <v>0</v>
      </c>
      <c r="D22" s="97">
        <v>0</v>
      </c>
      <c r="E22" s="97">
        <v>0</v>
      </c>
      <c r="F22" s="98">
        <f t="shared" si="0"/>
        <v>0</v>
      </c>
      <c r="G22" s="98">
        <f t="shared" si="1"/>
        <v>0</v>
      </c>
      <c r="H22" s="98">
        <f t="shared" si="2"/>
        <v>0</v>
      </c>
    </row>
    <row r="23" ht="18" customHeight="1" spans="1:8">
      <c r="A23" s="99" t="s">
        <v>1730</v>
      </c>
      <c r="B23" s="97">
        <v>0</v>
      </c>
      <c r="C23" s="97">
        <v>0</v>
      </c>
      <c r="D23" s="97">
        <v>0</v>
      </c>
      <c r="E23" s="97">
        <v>0</v>
      </c>
      <c r="F23" s="98">
        <f t="shared" si="0"/>
        <v>0</v>
      </c>
      <c r="G23" s="98">
        <f t="shared" si="1"/>
        <v>0</v>
      </c>
      <c r="H23" s="98">
        <f t="shared" si="2"/>
        <v>0</v>
      </c>
    </row>
    <row r="24" ht="18" customHeight="1" spans="1:8">
      <c r="A24" s="99" t="s">
        <v>1731</v>
      </c>
      <c r="B24" s="97">
        <v>0</v>
      </c>
      <c r="C24" s="97">
        <v>0</v>
      </c>
      <c r="D24" s="97">
        <v>0</v>
      </c>
      <c r="E24" s="97">
        <v>0</v>
      </c>
      <c r="F24" s="98">
        <f t="shared" si="0"/>
        <v>0</v>
      </c>
      <c r="G24" s="98">
        <f t="shared" si="1"/>
        <v>0</v>
      </c>
      <c r="H24" s="98">
        <f t="shared" si="2"/>
        <v>0</v>
      </c>
    </row>
    <row r="25" ht="18" customHeight="1" spans="1:8">
      <c r="A25" s="99" t="s">
        <v>1732</v>
      </c>
      <c r="B25" s="97">
        <v>0</v>
      </c>
      <c r="C25" s="97">
        <v>0</v>
      </c>
      <c r="D25" s="97">
        <v>0</v>
      </c>
      <c r="E25" s="97">
        <v>0</v>
      </c>
      <c r="F25" s="98">
        <f t="shared" si="0"/>
        <v>0</v>
      </c>
      <c r="G25" s="98">
        <f t="shared" si="1"/>
        <v>0</v>
      </c>
      <c r="H25" s="98">
        <f t="shared" si="2"/>
        <v>0</v>
      </c>
    </row>
    <row r="26" ht="18" customHeight="1" spans="1:8">
      <c r="A26" s="99" t="s">
        <v>1733</v>
      </c>
      <c r="B26" s="97">
        <v>0</v>
      </c>
      <c r="C26" s="97">
        <v>0</v>
      </c>
      <c r="D26" s="97">
        <v>0</v>
      </c>
      <c r="E26" s="97">
        <v>0</v>
      </c>
      <c r="F26" s="98">
        <f t="shared" si="0"/>
        <v>0</v>
      </c>
      <c r="G26" s="98">
        <f t="shared" si="1"/>
        <v>0</v>
      </c>
      <c r="H26" s="98">
        <f t="shared" si="2"/>
        <v>0</v>
      </c>
    </row>
    <row r="27" ht="18" customHeight="1" spans="1:8">
      <c r="A27" s="99" t="s">
        <v>1734</v>
      </c>
      <c r="B27" s="97">
        <v>0</v>
      </c>
      <c r="C27" s="97">
        <v>0</v>
      </c>
      <c r="D27" s="97">
        <v>0</v>
      </c>
      <c r="E27" s="97">
        <v>0</v>
      </c>
      <c r="F27" s="98">
        <f t="shared" si="0"/>
        <v>0</v>
      </c>
      <c r="G27" s="98">
        <f t="shared" si="1"/>
        <v>0</v>
      </c>
      <c r="H27" s="98">
        <f t="shared" si="2"/>
        <v>0</v>
      </c>
    </row>
    <row r="28" ht="18" customHeight="1" spans="1:8">
      <c r="A28" s="99" t="s">
        <v>1735</v>
      </c>
      <c r="B28" s="97">
        <v>0</v>
      </c>
      <c r="C28" s="97">
        <v>0</v>
      </c>
      <c r="D28" s="97">
        <v>0</v>
      </c>
      <c r="E28" s="97">
        <v>0</v>
      </c>
      <c r="F28" s="98">
        <f t="shared" si="0"/>
        <v>0</v>
      </c>
      <c r="G28" s="98">
        <f t="shared" si="1"/>
        <v>0</v>
      </c>
      <c r="H28" s="98">
        <f t="shared" si="2"/>
        <v>0</v>
      </c>
    </row>
    <row r="29" ht="18" customHeight="1" spans="1:8">
      <c r="A29" s="99" t="s">
        <v>1736</v>
      </c>
      <c r="B29" s="97">
        <v>0</v>
      </c>
      <c r="C29" s="97">
        <v>0</v>
      </c>
      <c r="D29" s="97">
        <v>0</v>
      </c>
      <c r="E29" s="97">
        <v>0</v>
      </c>
      <c r="F29" s="98">
        <f t="shared" si="0"/>
        <v>0</v>
      </c>
      <c r="G29" s="98">
        <f t="shared" si="1"/>
        <v>0</v>
      </c>
      <c r="H29" s="98">
        <f t="shared" si="2"/>
        <v>0</v>
      </c>
    </row>
    <row r="30" ht="18" customHeight="1" spans="1:8">
      <c r="A30" s="99" t="s">
        <v>1737</v>
      </c>
      <c r="B30" s="97">
        <v>0</v>
      </c>
      <c r="C30" s="97">
        <v>0</v>
      </c>
      <c r="D30" s="97">
        <v>0</v>
      </c>
      <c r="E30" s="97">
        <v>0</v>
      </c>
      <c r="F30" s="98">
        <f t="shared" si="0"/>
        <v>0</v>
      </c>
      <c r="G30" s="98">
        <f t="shared" si="1"/>
        <v>0</v>
      </c>
      <c r="H30" s="98">
        <f t="shared" si="2"/>
        <v>0</v>
      </c>
    </row>
    <row r="31" ht="18" customHeight="1" spans="1:8">
      <c r="A31" s="99" t="s">
        <v>1738</v>
      </c>
      <c r="B31" s="97">
        <v>0</v>
      </c>
      <c r="C31" s="97">
        <v>0</v>
      </c>
      <c r="D31" s="97">
        <v>0</v>
      </c>
      <c r="E31" s="97">
        <v>0</v>
      </c>
      <c r="F31" s="98">
        <f t="shared" si="0"/>
        <v>0</v>
      </c>
      <c r="G31" s="98">
        <f t="shared" si="1"/>
        <v>0</v>
      </c>
      <c r="H31" s="98">
        <f t="shared" si="2"/>
        <v>0</v>
      </c>
    </row>
    <row r="32" ht="18" customHeight="1" spans="1:8">
      <c r="A32" s="99" t="s">
        <v>1739</v>
      </c>
      <c r="B32" s="97">
        <v>0</v>
      </c>
      <c r="C32" s="97">
        <v>0</v>
      </c>
      <c r="D32" s="97">
        <v>0</v>
      </c>
      <c r="E32" s="97">
        <v>0</v>
      </c>
      <c r="F32" s="98">
        <f t="shared" si="0"/>
        <v>0</v>
      </c>
      <c r="G32" s="98">
        <f t="shared" si="1"/>
        <v>0</v>
      </c>
      <c r="H32" s="98">
        <f t="shared" si="2"/>
        <v>0</v>
      </c>
    </row>
    <row r="33" ht="18" customHeight="1" spans="1:8">
      <c r="A33" s="99" t="s">
        <v>1740</v>
      </c>
      <c r="B33" s="97">
        <v>0</v>
      </c>
      <c r="C33" s="97">
        <v>0</v>
      </c>
      <c r="D33" s="97">
        <v>0</v>
      </c>
      <c r="E33" s="97">
        <v>0</v>
      </c>
      <c r="F33" s="98">
        <f t="shared" si="0"/>
        <v>0</v>
      </c>
      <c r="G33" s="98">
        <f t="shared" si="1"/>
        <v>0</v>
      </c>
      <c r="H33" s="98">
        <f t="shared" si="2"/>
        <v>0</v>
      </c>
    </row>
    <row r="34" ht="18" customHeight="1" spans="1:8">
      <c r="A34" s="99" t="s">
        <v>1741</v>
      </c>
      <c r="B34" s="97">
        <v>35</v>
      </c>
      <c r="C34" s="97">
        <v>35</v>
      </c>
      <c r="D34" s="97">
        <v>35</v>
      </c>
      <c r="E34" s="97">
        <v>35</v>
      </c>
      <c r="F34" s="98">
        <f t="shared" si="0"/>
        <v>100</v>
      </c>
      <c r="G34" s="98">
        <f t="shared" si="1"/>
        <v>100</v>
      </c>
      <c r="H34" s="98">
        <f t="shared" si="2"/>
        <v>0</v>
      </c>
    </row>
    <row r="35" ht="18" customHeight="1" spans="1:8">
      <c r="A35" s="99" t="s">
        <v>1742</v>
      </c>
      <c r="B35" s="97">
        <v>35</v>
      </c>
      <c r="C35" s="97">
        <v>35</v>
      </c>
      <c r="D35" s="97">
        <v>35</v>
      </c>
      <c r="E35" s="97">
        <v>35</v>
      </c>
      <c r="F35" s="98">
        <f t="shared" si="0"/>
        <v>100</v>
      </c>
      <c r="G35" s="98">
        <f t="shared" si="1"/>
        <v>100</v>
      </c>
      <c r="H35" s="98">
        <f t="shared" si="2"/>
        <v>0</v>
      </c>
    </row>
    <row r="36" ht="18" customHeight="1" spans="1:8">
      <c r="A36" s="83"/>
      <c r="B36" s="97"/>
      <c r="C36" s="97"/>
      <c r="D36" s="97"/>
      <c r="E36" s="97"/>
      <c r="F36" s="98"/>
      <c r="G36" s="98"/>
      <c r="H36" s="98">
        <f t="shared" si="2"/>
        <v>0</v>
      </c>
    </row>
    <row r="37" ht="18" customHeight="1" spans="1:8">
      <c r="A37" s="95" t="s">
        <v>1715</v>
      </c>
      <c r="B37" s="100">
        <v>35</v>
      </c>
      <c r="C37" s="100">
        <v>74</v>
      </c>
      <c r="D37" s="100">
        <v>238</v>
      </c>
      <c r="E37" s="100">
        <v>89</v>
      </c>
      <c r="F37" s="101">
        <f>IF(B37&lt;&gt;0,(E37/B37)*100,0)</f>
        <v>254.285714285714</v>
      </c>
      <c r="G37" s="101">
        <f>IF(C37&lt;&gt;0,E37/C37*100,0)</f>
        <v>120.27027027027</v>
      </c>
      <c r="H37" s="101">
        <f t="shared" si="2"/>
        <v>-62.6050420168067</v>
      </c>
    </row>
    <row r="38" ht="18" customHeight="1" spans="1:8">
      <c r="A38" s="83"/>
      <c r="B38" s="97"/>
      <c r="C38" s="97"/>
      <c r="D38" s="97"/>
      <c r="E38" s="97"/>
      <c r="F38" s="98"/>
      <c r="G38" s="98"/>
      <c r="H38" s="98">
        <f t="shared" si="2"/>
        <v>0</v>
      </c>
    </row>
    <row r="39" ht="18" customHeight="1" spans="1:8">
      <c r="A39" s="83" t="s">
        <v>1743</v>
      </c>
      <c r="B39" s="97"/>
      <c r="C39" s="97"/>
      <c r="D39" s="97">
        <v>0</v>
      </c>
      <c r="E39" s="97">
        <v>0</v>
      </c>
      <c r="F39" s="98"/>
      <c r="G39" s="98"/>
      <c r="H39" s="98">
        <f t="shared" si="2"/>
        <v>0</v>
      </c>
    </row>
    <row r="40" ht="18" customHeight="1" spans="1:8">
      <c r="A40" s="83" t="s">
        <v>1744</v>
      </c>
      <c r="B40" s="97"/>
      <c r="C40" s="97"/>
      <c r="D40" s="97">
        <v>0</v>
      </c>
      <c r="E40" s="97">
        <v>0</v>
      </c>
      <c r="F40" s="98"/>
      <c r="G40" s="98"/>
      <c r="H40" s="98">
        <f t="shared" si="2"/>
        <v>0</v>
      </c>
    </row>
    <row r="41" ht="18" customHeight="1" spans="1:8">
      <c r="A41" s="83" t="s">
        <v>1745</v>
      </c>
      <c r="B41" s="97">
        <v>255</v>
      </c>
      <c r="C41" s="97">
        <v>307</v>
      </c>
      <c r="D41" s="97">
        <v>302</v>
      </c>
      <c r="E41" s="97">
        <v>307</v>
      </c>
      <c r="F41" s="98">
        <f>IF(B41&lt;&gt;0,(E41/B41)*100,0)</f>
        <v>120.392156862745</v>
      </c>
      <c r="G41" s="98">
        <f>IF(C41&lt;&gt;0,E41/C41*100,0)</f>
        <v>100</v>
      </c>
      <c r="H41" s="98">
        <f t="shared" si="2"/>
        <v>1.65562913907285</v>
      </c>
    </row>
    <row r="42" ht="18" customHeight="1" spans="1:8">
      <c r="A42" s="83" t="s">
        <v>1746</v>
      </c>
      <c r="B42" s="97"/>
      <c r="C42" s="97"/>
      <c r="D42" s="97">
        <v>0</v>
      </c>
      <c r="E42" s="97">
        <v>0</v>
      </c>
      <c r="F42" s="98"/>
      <c r="G42" s="98"/>
      <c r="H42" s="98">
        <f t="shared" si="2"/>
        <v>0</v>
      </c>
    </row>
    <row r="43" ht="18" customHeight="1" spans="1:8">
      <c r="A43" s="83" t="s">
        <v>1747</v>
      </c>
      <c r="B43" s="97"/>
      <c r="C43" s="97"/>
      <c r="D43" s="97">
        <v>0</v>
      </c>
      <c r="E43" s="97">
        <v>0</v>
      </c>
      <c r="F43" s="98"/>
      <c r="G43" s="98"/>
      <c r="H43" s="98">
        <f t="shared" si="2"/>
        <v>0</v>
      </c>
    </row>
    <row r="44" ht="18" customHeight="1" spans="1:8">
      <c r="A44" s="83" t="s">
        <v>1748</v>
      </c>
      <c r="B44" s="97"/>
      <c r="C44" s="97"/>
      <c r="D44" s="97">
        <v>0</v>
      </c>
      <c r="E44" s="97">
        <v>0</v>
      </c>
      <c r="F44" s="98"/>
      <c r="G44" s="98"/>
      <c r="H44" s="98">
        <f t="shared" si="2"/>
        <v>0</v>
      </c>
    </row>
    <row r="45" ht="18" customHeight="1" spans="1:8">
      <c r="A45" s="83"/>
      <c r="B45" s="97"/>
      <c r="C45" s="97"/>
      <c r="D45" s="97"/>
      <c r="E45" s="97"/>
      <c r="F45" s="98"/>
      <c r="G45" s="98"/>
      <c r="H45" s="98">
        <f t="shared" si="2"/>
        <v>0</v>
      </c>
    </row>
    <row r="46" ht="18" customHeight="1" spans="1:8">
      <c r="A46" s="95" t="s">
        <v>198</v>
      </c>
      <c r="B46" s="100">
        <f>B41+B37</f>
        <v>290</v>
      </c>
      <c r="C46" s="100">
        <f>C41+C37</f>
        <v>381</v>
      </c>
      <c r="D46" s="100">
        <v>540</v>
      </c>
      <c r="E46" s="100">
        <v>396</v>
      </c>
      <c r="F46" s="101">
        <f>IF(B46&lt;&gt;0,(E46/B46)*100,0)</f>
        <v>136.551724137931</v>
      </c>
      <c r="G46" s="101">
        <f>IF(C46&lt;&gt;0,E46/C46*100,0)</f>
        <v>103.937007874016</v>
      </c>
      <c r="H46" s="101">
        <f t="shared" si="2"/>
        <v>-26.6666666666667</v>
      </c>
    </row>
  </sheetData>
  <mergeCells count="1">
    <mergeCell ref="A2:H2"/>
  </mergeCells>
  <pageMargins left="0.699305555555556" right="0.699305555555556" top="0.75" bottom="0.75" header="0.3" footer="0.3"/>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5"/>
  </sheetPr>
  <dimension ref="A1:H19"/>
  <sheetViews>
    <sheetView showZeros="0" workbookViewId="0">
      <selection activeCell="A4" sqref="A4"/>
    </sheetView>
  </sheetViews>
  <sheetFormatPr defaultColWidth="9" defaultRowHeight="14.4" outlineLevelCol="7"/>
  <cols>
    <col min="1" max="1" width="38.1296296296296" customWidth="1"/>
    <col min="2" max="8" width="11.6296296296296" customWidth="1"/>
  </cols>
  <sheetData>
    <row r="1" customFormat="1" spans="1:1">
      <c r="A1" t="s">
        <v>1752</v>
      </c>
    </row>
    <row r="2" ht="24" spans="1:8">
      <c r="A2" s="17" t="s">
        <v>14</v>
      </c>
      <c r="B2" s="17"/>
      <c r="C2" s="17"/>
      <c r="D2" s="17"/>
      <c r="E2" s="17"/>
      <c r="F2" s="17"/>
      <c r="G2" s="17"/>
      <c r="H2" s="17"/>
    </row>
    <row r="3" spans="1:8">
      <c r="A3" s="94"/>
      <c r="B3" s="94"/>
      <c r="C3" s="94"/>
      <c r="D3" s="94"/>
      <c r="E3" s="94"/>
      <c r="F3" s="94"/>
      <c r="G3" s="80"/>
      <c r="H3" s="81" t="s">
        <v>26</v>
      </c>
    </row>
    <row r="4" ht="43.2" spans="1:8">
      <c r="A4" s="95" t="s">
        <v>82</v>
      </c>
      <c r="B4" s="95" t="s">
        <v>28</v>
      </c>
      <c r="C4" s="95" t="s">
        <v>29</v>
      </c>
      <c r="D4" s="95" t="s">
        <v>30</v>
      </c>
      <c r="E4" s="82" t="s">
        <v>31</v>
      </c>
      <c r="F4" s="82" t="s">
        <v>32</v>
      </c>
      <c r="G4" s="82" t="s">
        <v>33</v>
      </c>
      <c r="H4" s="82" t="s">
        <v>34</v>
      </c>
    </row>
    <row r="5" s="92" customFormat="1" ht="18" customHeight="1" spans="1:8">
      <c r="A5" s="96"/>
      <c r="B5" s="97"/>
      <c r="C5" s="97"/>
      <c r="D5" s="97"/>
      <c r="E5" s="97"/>
      <c r="F5" s="98">
        <f t="shared" ref="F5:F13" si="0">IF(B5&lt;&gt;0,(E5/B5)*100,0)</f>
        <v>0</v>
      </c>
      <c r="G5" s="98">
        <f t="shared" ref="G5:G13" si="1">IF(C5&lt;&gt;0,(E5/C5)*100,0)</f>
        <v>0</v>
      </c>
      <c r="H5" s="98">
        <f t="shared" ref="H5:H19" si="2">IF(D5&lt;&gt;0,(E5/D5-1)*100,0)</f>
        <v>0</v>
      </c>
    </row>
    <row r="6" s="92" customFormat="1" ht="18" customHeight="1" spans="1:8">
      <c r="A6" s="99" t="s">
        <v>1708</v>
      </c>
      <c r="B6" s="97"/>
      <c r="C6" s="97">
        <v>39</v>
      </c>
      <c r="D6" s="97">
        <v>203</v>
      </c>
      <c r="E6" s="97">
        <v>54</v>
      </c>
      <c r="F6" s="98">
        <f t="shared" si="0"/>
        <v>0</v>
      </c>
      <c r="G6" s="98">
        <f t="shared" si="1"/>
        <v>138.461538461538</v>
      </c>
      <c r="H6" s="98">
        <f t="shared" si="2"/>
        <v>-73.3990147783251</v>
      </c>
    </row>
    <row r="7" s="92" customFormat="1" ht="18" customHeight="1" spans="1:8">
      <c r="A7" s="99" t="s">
        <v>1709</v>
      </c>
      <c r="B7" s="97"/>
      <c r="C7" s="97"/>
      <c r="D7" s="97">
        <v>0</v>
      </c>
      <c r="E7" s="97">
        <v>0</v>
      </c>
      <c r="F7" s="98">
        <f t="shared" si="0"/>
        <v>0</v>
      </c>
      <c r="G7" s="98">
        <f t="shared" si="1"/>
        <v>0</v>
      </c>
      <c r="H7" s="98">
        <f t="shared" si="2"/>
        <v>0</v>
      </c>
    </row>
    <row r="8" s="92" customFormat="1" ht="18" customHeight="1" spans="1:8">
      <c r="A8" s="99" t="s">
        <v>1710</v>
      </c>
      <c r="B8" s="97"/>
      <c r="C8" s="97"/>
      <c r="D8" s="97">
        <v>0</v>
      </c>
      <c r="E8" s="97">
        <v>0</v>
      </c>
      <c r="F8" s="98">
        <f t="shared" si="0"/>
        <v>0</v>
      </c>
      <c r="G8" s="98">
        <f t="shared" si="1"/>
        <v>0</v>
      </c>
      <c r="H8" s="98">
        <f t="shared" si="2"/>
        <v>0</v>
      </c>
    </row>
    <row r="9" s="92" customFormat="1" ht="18" customHeight="1" spans="1:8">
      <c r="A9" s="99" t="s">
        <v>1711</v>
      </c>
      <c r="B9" s="97"/>
      <c r="C9" s="97"/>
      <c r="D9" s="97">
        <v>0</v>
      </c>
      <c r="E9" s="97">
        <v>0</v>
      </c>
      <c r="F9" s="98">
        <f t="shared" si="0"/>
        <v>0</v>
      </c>
      <c r="G9" s="98">
        <f t="shared" si="1"/>
        <v>0</v>
      </c>
      <c r="H9" s="98">
        <f t="shared" si="2"/>
        <v>0</v>
      </c>
    </row>
    <row r="10" s="92" customFormat="1" ht="18" customHeight="1" spans="1:8">
      <c r="A10" s="99" t="s">
        <v>1712</v>
      </c>
      <c r="B10" s="97"/>
      <c r="C10" s="97"/>
      <c r="D10" s="97">
        <v>0</v>
      </c>
      <c r="E10" s="97">
        <v>0</v>
      </c>
      <c r="F10" s="98">
        <f t="shared" si="0"/>
        <v>0</v>
      </c>
      <c r="G10" s="98">
        <f t="shared" si="1"/>
        <v>0</v>
      </c>
      <c r="H10" s="98">
        <f t="shared" si="2"/>
        <v>0</v>
      </c>
    </row>
    <row r="11" s="93" customFormat="1" ht="18" customHeight="1" spans="1:8">
      <c r="A11" s="95" t="s">
        <v>1753</v>
      </c>
      <c r="B11" s="100">
        <f>SUM(B4:B10)</f>
        <v>0</v>
      </c>
      <c r="C11" s="100">
        <f>SUM(C4:C10)</f>
        <v>39</v>
      </c>
      <c r="D11" s="100">
        <f>SUM(D4:D10)</f>
        <v>203</v>
      </c>
      <c r="E11" s="100">
        <f>SUM(E4:E10)</f>
        <v>54</v>
      </c>
      <c r="F11" s="101">
        <f t="shared" si="0"/>
        <v>0</v>
      </c>
      <c r="G11" s="101">
        <f t="shared" si="1"/>
        <v>138.461538461538</v>
      </c>
      <c r="H11" s="101">
        <f t="shared" si="2"/>
        <v>-73.3990147783251</v>
      </c>
    </row>
    <row r="12" ht="18" customHeight="1" spans="1:8">
      <c r="A12" s="83"/>
      <c r="B12" s="97"/>
      <c r="C12" s="97"/>
      <c r="D12" s="97"/>
      <c r="E12" s="97"/>
      <c r="F12" s="98"/>
      <c r="G12" s="98"/>
      <c r="H12" s="98">
        <f t="shared" si="2"/>
        <v>0</v>
      </c>
    </row>
    <row r="13" ht="18" customHeight="1" spans="1:8">
      <c r="A13" s="83" t="s">
        <v>1743</v>
      </c>
      <c r="B13" s="97"/>
      <c r="C13" s="97"/>
      <c r="D13" s="97">
        <v>0</v>
      </c>
      <c r="E13" s="97">
        <v>0</v>
      </c>
      <c r="F13" s="98"/>
      <c r="G13" s="98"/>
      <c r="H13" s="98">
        <f t="shared" si="2"/>
        <v>0</v>
      </c>
    </row>
    <row r="14" ht="18" customHeight="1" spans="1:8">
      <c r="A14" s="83" t="s">
        <v>1744</v>
      </c>
      <c r="B14" s="97"/>
      <c r="C14" s="97"/>
      <c r="D14" s="97">
        <v>0</v>
      </c>
      <c r="E14" s="97">
        <v>0</v>
      </c>
      <c r="F14" s="98"/>
      <c r="G14" s="98"/>
      <c r="H14" s="98">
        <f t="shared" si="2"/>
        <v>0</v>
      </c>
    </row>
    <row r="15" ht="18" customHeight="1" spans="1:8">
      <c r="A15" s="83" t="s">
        <v>1745</v>
      </c>
      <c r="B15" s="97">
        <v>255</v>
      </c>
      <c r="C15" s="97">
        <v>307</v>
      </c>
      <c r="D15" s="97">
        <v>302</v>
      </c>
      <c r="E15" s="97">
        <v>307</v>
      </c>
      <c r="F15" s="98">
        <f>IF(B15&lt;&gt;0,(E15/B15)*100,0)</f>
        <v>120.392156862745</v>
      </c>
      <c r="G15" s="98">
        <f>IF(C15&lt;&gt;0,E15/C15*100,0)</f>
        <v>100</v>
      </c>
      <c r="H15" s="98">
        <f t="shared" si="2"/>
        <v>1.65562913907285</v>
      </c>
    </row>
    <row r="16" ht="18" customHeight="1" spans="1:8">
      <c r="A16" s="83" t="s">
        <v>1746</v>
      </c>
      <c r="B16" s="97"/>
      <c r="C16" s="97"/>
      <c r="D16" s="97">
        <v>0</v>
      </c>
      <c r="E16" s="97">
        <v>0</v>
      </c>
      <c r="F16" s="98"/>
      <c r="G16" s="98"/>
      <c r="H16" s="98">
        <f t="shared" si="2"/>
        <v>0</v>
      </c>
    </row>
    <row r="17" ht="18" customHeight="1" spans="1:8">
      <c r="A17" s="83" t="s">
        <v>1747</v>
      </c>
      <c r="B17" s="97"/>
      <c r="C17" s="97"/>
      <c r="D17" s="97">
        <v>0</v>
      </c>
      <c r="E17" s="97">
        <v>0</v>
      </c>
      <c r="F17" s="98"/>
      <c r="G17" s="98"/>
      <c r="H17" s="98">
        <f t="shared" si="2"/>
        <v>0</v>
      </c>
    </row>
    <row r="18" ht="18" customHeight="1" spans="1:8">
      <c r="A18" s="83" t="s">
        <v>1748</v>
      </c>
      <c r="B18" s="97"/>
      <c r="C18" s="97"/>
      <c r="D18" s="97">
        <v>0</v>
      </c>
      <c r="E18" s="97">
        <v>0</v>
      </c>
      <c r="F18" s="98"/>
      <c r="G18" s="98"/>
      <c r="H18" s="98">
        <f t="shared" si="2"/>
        <v>0</v>
      </c>
    </row>
    <row r="19" ht="18" customHeight="1" spans="1:8">
      <c r="A19" s="95" t="s">
        <v>1754</v>
      </c>
      <c r="B19" s="100">
        <f>B15+B11</f>
        <v>255</v>
      </c>
      <c r="C19" s="100">
        <f>C15+C11</f>
        <v>346</v>
      </c>
      <c r="D19" s="100">
        <v>540</v>
      </c>
      <c r="E19" s="100">
        <v>396</v>
      </c>
      <c r="F19" s="101">
        <f>IF(B19&lt;&gt;0,(E19/B19)*100,0)</f>
        <v>155.294117647059</v>
      </c>
      <c r="G19" s="101">
        <f>IF(C19&lt;&gt;0,E19/C19*100,0)</f>
        <v>114.450867052023</v>
      </c>
      <c r="H19" s="101">
        <f t="shared" si="2"/>
        <v>-26.6666666666667</v>
      </c>
    </row>
  </sheetData>
  <mergeCells count="1">
    <mergeCell ref="A2:H2"/>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5"/>
  </sheetPr>
  <dimension ref="A1:H53"/>
  <sheetViews>
    <sheetView showZeros="0" workbookViewId="0">
      <selection activeCell="C6" sqref="C6"/>
    </sheetView>
  </sheetViews>
  <sheetFormatPr defaultColWidth="9" defaultRowHeight="14.4" outlineLevelCol="7"/>
  <cols>
    <col min="1" max="1" width="27.8796296296296" style="92" customWidth="1"/>
    <col min="2" max="5" width="14.75" style="92" customWidth="1"/>
    <col min="6" max="8" width="13.1296296296296" style="92" customWidth="1"/>
    <col min="9" max="16384" width="9" style="92"/>
  </cols>
  <sheetData>
    <row r="1" ht="15" customHeight="1" spans="1:1">
      <c r="A1" s="92" t="s">
        <v>25</v>
      </c>
    </row>
    <row r="2" ht="23" customHeight="1" spans="1:8">
      <c r="A2" s="17" t="s">
        <v>1</v>
      </c>
      <c r="B2" s="17"/>
      <c r="C2" s="17"/>
      <c r="D2" s="17"/>
      <c r="E2" s="17"/>
      <c r="F2" s="17"/>
      <c r="G2" s="17"/>
      <c r="H2" s="17"/>
    </row>
    <row r="3" ht="21" customHeight="1" spans="1:8">
      <c r="A3" s="206"/>
      <c r="B3" s="105"/>
      <c r="C3" s="105"/>
      <c r="D3" s="105"/>
      <c r="E3" s="105"/>
      <c r="F3" s="206"/>
      <c r="G3" s="206"/>
      <c r="H3" s="207" t="s">
        <v>26</v>
      </c>
    </row>
    <row r="4" ht="36" customHeight="1" spans="1:8">
      <c r="A4" s="95" t="s">
        <v>27</v>
      </c>
      <c r="B4" s="95" t="s">
        <v>28</v>
      </c>
      <c r="C4" s="95" t="s">
        <v>29</v>
      </c>
      <c r="D4" s="95" t="s">
        <v>30</v>
      </c>
      <c r="E4" s="95" t="s">
        <v>31</v>
      </c>
      <c r="F4" s="82" t="s">
        <v>32</v>
      </c>
      <c r="G4" s="82" t="s">
        <v>33</v>
      </c>
      <c r="H4" s="82" t="s">
        <v>34</v>
      </c>
    </row>
    <row r="5" ht="18" customHeight="1" spans="1:8">
      <c r="A5" s="83" t="s">
        <v>35</v>
      </c>
      <c r="B5" s="97">
        <v>163500</v>
      </c>
      <c r="C5" s="97">
        <v>131700</v>
      </c>
      <c r="D5" s="97">
        <v>158619</v>
      </c>
      <c r="E5" s="97">
        <v>135368</v>
      </c>
      <c r="F5" s="98">
        <f t="shared" ref="F5:F56" si="0">IF(B5&lt;&gt;0,(E5/B5)*100,0)</f>
        <v>82.7938837920489</v>
      </c>
      <c r="G5" s="98">
        <f t="shared" ref="G5:G56" si="1">IF(C5&lt;&gt;0,(E5/C5)*100,0)</f>
        <v>102.785117691724</v>
      </c>
      <c r="H5" s="98">
        <f>IF(D5&lt;&gt;0,(E5/D5-1)*100,0)</f>
        <v>-14.6583952742105</v>
      </c>
    </row>
    <row r="6" ht="18" customHeight="1" spans="1:8">
      <c r="A6" s="83" t="s">
        <v>36</v>
      </c>
      <c r="B6" s="97">
        <v>75000</v>
      </c>
      <c r="C6" s="97">
        <v>58257</v>
      </c>
      <c r="D6" s="97">
        <v>71155</v>
      </c>
      <c r="E6" s="97">
        <v>60990</v>
      </c>
      <c r="F6" s="98">
        <f t="shared" si="0"/>
        <v>81.32</v>
      </c>
      <c r="G6" s="98">
        <f t="shared" si="1"/>
        <v>104.691281734384</v>
      </c>
      <c r="H6" s="98">
        <f t="shared" ref="H5:H56" si="2">IF(D6&lt;&gt;0,(E6/D6-1)*100,0)</f>
        <v>-14.2857142857143</v>
      </c>
    </row>
    <row r="7" ht="18" customHeight="1" spans="1:8">
      <c r="A7" s="83" t="s">
        <v>37</v>
      </c>
      <c r="B7" s="97">
        <v>10000</v>
      </c>
      <c r="C7" s="97">
        <v>9140</v>
      </c>
      <c r="D7" s="97">
        <v>9941</v>
      </c>
      <c r="E7" s="97">
        <v>9223</v>
      </c>
      <c r="F7" s="98">
        <f t="shared" si="0"/>
        <v>92.23</v>
      </c>
      <c r="G7" s="98">
        <f t="shared" si="1"/>
        <v>100.908096280088</v>
      </c>
      <c r="H7" s="98">
        <f t="shared" si="2"/>
        <v>-7.22261341917312</v>
      </c>
    </row>
    <row r="8" ht="18" customHeight="1" spans="1:8">
      <c r="A8" s="83" t="s">
        <v>38</v>
      </c>
      <c r="B8" s="97">
        <v>0</v>
      </c>
      <c r="C8" s="97">
        <v>0</v>
      </c>
      <c r="D8" s="97">
        <v>0</v>
      </c>
      <c r="E8" s="97">
        <v>0</v>
      </c>
      <c r="F8" s="98">
        <f t="shared" si="0"/>
        <v>0</v>
      </c>
      <c r="G8" s="98">
        <f t="shared" si="1"/>
        <v>0</v>
      </c>
      <c r="H8" s="98">
        <f t="shared" si="2"/>
        <v>0</v>
      </c>
    </row>
    <row r="9" ht="18" customHeight="1" spans="1:8">
      <c r="A9" s="83" t="s">
        <v>39</v>
      </c>
      <c r="B9" s="97">
        <v>5500</v>
      </c>
      <c r="C9" s="97">
        <v>3110</v>
      </c>
      <c r="D9" s="97">
        <v>5462</v>
      </c>
      <c r="E9" s="97">
        <v>3368</v>
      </c>
      <c r="F9" s="98">
        <f t="shared" si="0"/>
        <v>61.2363636363636</v>
      </c>
      <c r="G9" s="98">
        <f t="shared" si="1"/>
        <v>108.295819935691</v>
      </c>
      <c r="H9" s="98">
        <f t="shared" si="2"/>
        <v>-38.3376052727939</v>
      </c>
    </row>
    <row r="10" ht="18" customHeight="1" spans="1:8">
      <c r="A10" s="83" t="s">
        <v>40</v>
      </c>
      <c r="B10" s="97">
        <v>600</v>
      </c>
      <c r="C10" s="97">
        <v>1500</v>
      </c>
      <c r="D10" s="97">
        <v>538</v>
      </c>
      <c r="E10" s="97">
        <v>1558</v>
      </c>
      <c r="F10" s="98">
        <f t="shared" si="0"/>
        <v>259.666666666667</v>
      </c>
      <c r="G10" s="98">
        <f t="shared" si="1"/>
        <v>103.866666666667</v>
      </c>
      <c r="H10" s="98">
        <f t="shared" si="2"/>
        <v>189.591078066915</v>
      </c>
    </row>
    <row r="11" ht="18" customHeight="1" spans="1:8">
      <c r="A11" s="83" t="s">
        <v>41</v>
      </c>
      <c r="B11" s="97">
        <v>11000</v>
      </c>
      <c r="C11" s="97">
        <v>10853</v>
      </c>
      <c r="D11" s="97">
        <v>10520</v>
      </c>
      <c r="E11" s="97">
        <v>10764</v>
      </c>
      <c r="F11" s="98">
        <f t="shared" si="0"/>
        <v>97.8545454545454</v>
      </c>
      <c r="G11" s="98">
        <f t="shared" si="1"/>
        <v>99.1799502441721</v>
      </c>
      <c r="H11" s="98">
        <f t="shared" si="2"/>
        <v>2.31939163498098</v>
      </c>
    </row>
    <row r="12" ht="18" customHeight="1" spans="1:8">
      <c r="A12" s="83" t="s">
        <v>42</v>
      </c>
      <c r="B12" s="97">
        <v>5600</v>
      </c>
      <c r="C12" s="97">
        <v>6015</v>
      </c>
      <c r="D12" s="97">
        <v>5533</v>
      </c>
      <c r="E12" s="97">
        <v>6117</v>
      </c>
      <c r="F12" s="98">
        <f t="shared" si="0"/>
        <v>109.232142857143</v>
      </c>
      <c r="G12" s="98">
        <f t="shared" si="1"/>
        <v>101.695760598504</v>
      </c>
      <c r="H12" s="98">
        <f t="shared" si="2"/>
        <v>10.55485270197</v>
      </c>
    </row>
    <row r="13" ht="18" customHeight="1" spans="1:8">
      <c r="A13" s="83" t="s">
        <v>43</v>
      </c>
      <c r="B13" s="97">
        <v>3000</v>
      </c>
      <c r="C13" s="97">
        <v>3032</v>
      </c>
      <c r="D13" s="97">
        <v>2875</v>
      </c>
      <c r="E13" s="97">
        <v>3083</v>
      </c>
      <c r="F13" s="98">
        <f t="shared" si="0"/>
        <v>102.766666666667</v>
      </c>
      <c r="G13" s="98">
        <f t="shared" si="1"/>
        <v>101.682058047493</v>
      </c>
      <c r="H13" s="98">
        <f t="shared" si="2"/>
        <v>7.23478260869566</v>
      </c>
    </row>
    <row r="14" ht="18" customHeight="1" spans="1:8">
      <c r="A14" s="83" t="s">
        <v>44</v>
      </c>
      <c r="B14" s="97">
        <v>2800</v>
      </c>
      <c r="C14" s="97">
        <v>2250</v>
      </c>
      <c r="D14" s="97">
        <v>2701</v>
      </c>
      <c r="E14" s="97">
        <v>2276</v>
      </c>
      <c r="F14" s="98">
        <f t="shared" si="0"/>
        <v>81.2857142857143</v>
      </c>
      <c r="G14" s="98">
        <f t="shared" si="1"/>
        <v>101.155555555556</v>
      </c>
      <c r="H14" s="98">
        <f t="shared" si="2"/>
        <v>-15.734912995187</v>
      </c>
    </row>
    <row r="15" ht="18" customHeight="1" spans="1:8">
      <c r="A15" s="83" t="s">
        <v>45</v>
      </c>
      <c r="B15" s="97">
        <v>17000</v>
      </c>
      <c r="C15" s="97">
        <v>11400</v>
      </c>
      <c r="D15" s="97">
        <v>16440</v>
      </c>
      <c r="E15" s="97">
        <v>13433</v>
      </c>
      <c r="F15" s="98">
        <f t="shared" si="0"/>
        <v>79.0176470588235</v>
      </c>
      <c r="G15" s="98">
        <f t="shared" si="1"/>
        <v>117.833333333333</v>
      </c>
      <c r="H15" s="98">
        <f t="shared" si="2"/>
        <v>-18.2907542579075</v>
      </c>
    </row>
    <row r="16" ht="18" customHeight="1" spans="1:8">
      <c r="A16" s="83" t="s">
        <v>46</v>
      </c>
      <c r="B16" s="97">
        <v>5000</v>
      </c>
      <c r="C16" s="97">
        <v>5000</v>
      </c>
      <c r="D16" s="97">
        <v>4976</v>
      </c>
      <c r="E16" s="97">
        <v>5199</v>
      </c>
      <c r="F16" s="98">
        <f t="shared" si="0"/>
        <v>103.98</v>
      </c>
      <c r="G16" s="98">
        <f t="shared" si="1"/>
        <v>103.98</v>
      </c>
      <c r="H16" s="98">
        <f t="shared" si="2"/>
        <v>4.4815112540193</v>
      </c>
    </row>
    <row r="17" ht="18" customHeight="1" spans="1:8">
      <c r="A17" s="83" t="s">
        <v>47</v>
      </c>
      <c r="B17" s="97">
        <v>10000</v>
      </c>
      <c r="C17" s="97">
        <v>3200</v>
      </c>
      <c r="D17" s="97">
        <v>11297</v>
      </c>
      <c r="E17" s="97">
        <v>2260</v>
      </c>
      <c r="F17" s="98">
        <f t="shared" si="0"/>
        <v>22.6</v>
      </c>
      <c r="G17" s="98">
        <f t="shared" si="1"/>
        <v>70.625</v>
      </c>
      <c r="H17" s="98">
        <f t="shared" si="2"/>
        <v>-79.9946888554483</v>
      </c>
    </row>
    <row r="18" ht="18" customHeight="1" spans="1:8">
      <c r="A18" s="83" t="s">
        <v>48</v>
      </c>
      <c r="B18" s="97">
        <v>15000</v>
      </c>
      <c r="C18" s="97">
        <v>15000</v>
      </c>
      <c r="D18" s="97">
        <v>13219</v>
      </c>
      <c r="E18" s="97">
        <v>14153</v>
      </c>
      <c r="F18" s="98">
        <f t="shared" si="0"/>
        <v>94.3533333333333</v>
      </c>
      <c r="G18" s="98">
        <f t="shared" si="1"/>
        <v>94.3533333333333</v>
      </c>
      <c r="H18" s="98">
        <f t="shared" si="2"/>
        <v>7.06558741205841</v>
      </c>
    </row>
    <row r="19" ht="18" customHeight="1" spans="1:8">
      <c r="A19" s="83" t="s">
        <v>49</v>
      </c>
      <c r="B19" s="97">
        <v>2700</v>
      </c>
      <c r="C19" s="97">
        <v>2500</v>
      </c>
      <c r="D19" s="97">
        <v>2567</v>
      </c>
      <c r="E19" s="97">
        <v>2480</v>
      </c>
      <c r="F19" s="98">
        <f t="shared" si="0"/>
        <v>91.8518518518518</v>
      </c>
      <c r="G19" s="98">
        <f t="shared" si="1"/>
        <v>99.2</v>
      </c>
      <c r="H19" s="98">
        <f t="shared" si="2"/>
        <v>-3.38917023763148</v>
      </c>
    </row>
    <row r="20" ht="18" customHeight="1" spans="1:8">
      <c r="A20" s="83" t="s">
        <v>50</v>
      </c>
      <c r="B20" s="97">
        <v>300</v>
      </c>
      <c r="C20" s="97">
        <v>373</v>
      </c>
      <c r="D20" s="97">
        <v>253</v>
      </c>
      <c r="E20" s="97">
        <v>373</v>
      </c>
      <c r="F20" s="98">
        <f t="shared" si="0"/>
        <v>124.333333333333</v>
      </c>
      <c r="G20" s="98">
        <f t="shared" si="1"/>
        <v>100</v>
      </c>
      <c r="H20" s="98">
        <f t="shared" si="2"/>
        <v>47.4308300395257</v>
      </c>
    </row>
    <row r="21" ht="18" customHeight="1" spans="1:8">
      <c r="A21" s="83" t="s">
        <v>51</v>
      </c>
      <c r="B21" s="97">
        <v>0</v>
      </c>
      <c r="C21" s="97">
        <v>70</v>
      </c>
      <c r="D21" s="97">
        <v>0</v>
      </c>
      <c r="E21" s="97">
        <v>91</v>
      </c>
      <c r="F21" s="98">
        <f t="shared" si="0"/>
        <v>0</v>
      </c>
      <c r="G21" s="98">
        <f t="shared" si="1"/>
        <v>130</v>
      </c>
      <c r="H21" s="98">
        <f t="shared" si="2"/>
        <v>0</v>
      </c>
    </row>
    <row r="22" ht="18" customHeight="1" spans="1:8">
      <c r="A22" s="83" t="s">
        <v>52</v>
      </c>
      <c r="B22" s="97">
        <v>56100</v>
      </c>
      <c r="C22" s="97">
        <v>92300</v>
      </c>
      <c r="D22" s="97">
        <v>54552</v>
      </c>
      <c r="E22" s="97">
        <v>88630</v>
      </c>
      <c r="F22" s="98">
        <f t="shared" si="0"/>
        <v>157.985739750446</v>
      </c>
      <c r="G22" s="98">
        <f t="shared" si="1"/>
        <v>96.02383531961</v>
      </c>
      <c r="H22" s="98">
        <f t="shared" si="2"/>
        <v>62.4688370728846</v>
      </c>
    </row>
    <row r="23" ht="18" customHeight="1" spans="1:8">
      <c r="A23" s="83" t="s">
        <v>53</v>
      </c>
      <c r="B23" s="97">
        <v>7700</v>
      </c>
      <c r="C23" s="97">
        <v>8500</v>
      </c>
      <c r="D23" s="97">
        <v>7302</v>
      </c>
      <c r="E23" s="97">
        <v>6367</v>
      </c>
      <c r="F23" s="98">
        <f t="shared" si="0"/>
        <v>82.6883116883117</v>
      </c>
      <c r="G23" s="98">
        <f t="shared" si="1"/>
        <v>74.9058823529412</v>
      </c>
      <c r="H23" s="98">
        <f t="shared" si="2"/>
        <v>-12.8047110380718</v>
      </c>
    </row>
    <row r="24" ht="18" customHeight="1" spans="1:8">
      <c r="A24" s="83" t="s">
        <v>54</v>
      </c>
      <c r="B24" s="97">
        <v>4020</v>
      </c>
      <c r="C24" s="97">
        <v>5508</v>
      </c>
      <c r="D24" s="97">
        <v>4568</v>
      </c>
      <c r="E24" s="97">
        <v>3840</v>
      </c>
      <c r="F24" s="98">
        <f t="shared" si="0"/>
        <v>95.5223880597015</v>
      </c>
      <c r="G24" s="98">
        <f t="shared" si="1"/>
        <v>69.7167755991285</v>
      </c>
      <c r="H24" s="98">
        <f t="shared" si="2"/>
        <v>-15.9369527145359</v>
      </c>
    </row>
    <row r="25" ht="18" customHeight="1" spans="1:8">
      <c r="A25" s="83" t="s">
        <v>55</v>
      </c>
      <c r="B25" s="97">
        <v>5680</v>
      </c>
      <c r="C25" s="97">
        <v>11000</v>
      </c>
      <c r="D25" s="97">
        <v>4271</v>
      </c>
      <c r="E25" s="97">
        <v>10335</v>
      </c>
      <c r="F25" s="98">
        <f t="shared" si="0"/>
        <v>181.954225352113</v>
      </c>
      <c r="G25" s="98">
        <f t="shared" si="1"/>
        <v>93.9545454545455</v>
      </c>
      <c r="H25" s="98">
        <f t="shared" si="2"/>
        <v>141.980800749239</v>
      </c>
    </row>
    <row r="26" ht="18" customHeight="1" spans="1:8">
      <c r="A26" s="83" t="s">
        <v>56</v>
      </c>
      <c r="B26" s="97">
        <v>0</v>
      </c>
      <c r="C26" s="97">
        <v>0</v>
      </c>
      <c r="D26" s="97">
        <v>105</v>
      </c>
      <c r="E26" s="97">
        <v>0</v>
      </c>
      <c r="F26" s="98">
        <f t="shared" si="0"/>
        <v>0</v>
      </c>
      <c r="G26" s="98">
        <f t="shared" si="1"/>
        <v>0</v>
      </c>
      <c r="H26" s="98">
        <f t="shared" si="2"/>
        <v>-100</v>
      </c>
    </row>
    <row r="27" ht="18" customHeight="1" spans="1:8">
      <c r="A27" s="83" t="s">
        <v>57</v>
      </c>
      <c r="B27" s="97">
        <v>34400</v>
      </c>
      <c r="C27" s="97">
        <v>59000</v>
      </c>
      <c r="D27" s="97">
        <v>33306</v>
      </c>
      <c r="E27" s="97">
        <v>61341</v>
      </c>
      <c r="F27" s="98">
        <f t="shared" si="0"/>
        <v>178.316860465116</v>
      </c>
      <c r="G27" s="98">
        <f t="shared" si="1"/>
        <v>103.967796610169</v>
      </c>
      <c r="H27" s="98">
        <f t="shared" si="2"/>
        <v>84.1740226986129</v>
      </c>
    </row>
    <row r="28" ht="18" customHeight="1" spans="1:8">
      <c r="A28" s="83" t="s">
        <v>58</v>
      </c>
      <c r="B28" s="97">
        <v>1500</v>
      </c>
      <c r="C28" s="97">
        <v>3500</v>
      </c>
      <c r="D28" s="97">
        <v>2550</v>
      </c>
      <c r="E28" s="97">
        <v>2977</v>
      </c>
      <c r="F28" s="98">
        <f t="shared" si="0"/>
        <v>198.466666666667</v>
      </c>
      <c r="G28" s="98">
        <f t="shared" si="1"/>
        <v>85.0571428571428</v>
      </c>
      <c r="H28" s="98">
        <f t="shared" si="2"/>
        <v>16.7450980392157</v>
      </c>
    </row>
    <row r="29" ht="18" customHeight="1" spans="1:8">
      <c r="A29" s="83" t="s">
        <v>59</v>
      </c>
      <c r="B29" s="97">
        <v>2500</v>
      </c>
      <c r="C29" s="97">
        <v>3700</v>
      </c>
      <c r="D29" s="97">
        <v>2201</v>
      </c>
      <c r="E29" s="97">
        <v>2839</v>
      </c>
      <c r="F29" s="98">
        <f t="shared" si="0"/>
        <v>113.56</v>
      </c>
      <c r="G29" s="98">
        <f t="shared" si="1"/>
        <v>76.7297297297297</v>
      </c>
      <c r="H29" s="98">
        <f t="shared" si="2"/>
        <v>28.9868241708314</v>
      </c>
    </row>
    <row r="30" ht="18" customHeight="1" spans="1:8">
      <c r="A30" s="83" t="s">
        <v>60</v>
      </c>
      <c r="B30" s="97">
        <v>300</v>
      </c>
      <c r="C30" s="97">
        <v>1092</v>
      </c>
      <c r="D30" s="97">
        <v>249</v>
      </c>
      <c r="E30" s="97">
        <v>931</v>
      </c>
      <c r="F30" s="98">
        <f t="shared" si="0"/>
        <v>310.333333333333</v>
      </c>
      <c r="G30" s="98">
        <f t="shared" si="1"/>
        <v>85.2564102564102</v>
      </c>
      <c r="H30" s="98">
        <f t="shared" si="2"/>
        <v>273.895582329317</v>
      </c>
    </row>
    <row r="31" ht="18" customHeight="1" spans="1:8">
      <c r="A31" s="83"/>
      <c r="B31" s="97"/>
      <c r="C31" s="97"/>
      <c r="D31" s="97"/>
      <c r="E31" s="97"/>
      <c r="F31" s="98">
        <f t="shared" si="0"/>
        <v>0</v>
      </c>
      <c r="G31" s="98">
        <f t="shared" si="1"/>
        <v>0</v>
      </c>
      <c r="H31" s="98">
        <f t="shared" si="2"/>
        <v>0</v>
      </c>
    </row>
    <row r="32" s="93" customFormat="1" ht="18" customHeight="1" spans="1:8">
      <c r="A32" s="95" t="s">
        <v>61</v>
      </c>
      <c r="B32" s="100">
        <v>219600</v>
      </c>
      <c r="C32" s="100">
        <f>C22+C5</f>
        <v>224000</v>
      </c>
      <c r="D32" s="100">
        <v>213171</v>
      </c>
      <c r="E32" s="100">
        <v>223998</v>
      </c>
      <c r="F32" s="101">
        <f t="shared" si="0"/>
        <v>102.002732240437</v>
      </c>
      <c r="G32" s="101">
        <f t="shared" si="1"/>
        <v>99.9991071428571</v>
      </c>
      <c r="H32" s="101">
        <f t="shared" si="2"/>
        <v>5.07902106759361</v>
      </c>
    </row>
    <row r="33" ht="18" customHeight="1" spans="1:8">
      <c r="A33" s="208"/>
      <c r="B33" s="123"/>
      <c r="C33" s="123"/>
      <c r="D33" s="123"/>
      <c r="E33" s="123"/>
      <c r="F33" s="124">
        <f t="shared" si="0"/>
        <v>0</v>
      </c>
      <c r="G33" s="124">
        <f t="shared" si="1"/>
        <v>0</v>
      </c>
      <c r="H33" s="124">
        <f t="shared" si="2"/>
        <v>0</v>
      </c>
    </row>
    <row r="34" ht="18" customHeight="1" spans="1:8">
      <c r="A34" s="99" t="s">
        <v>62</v>
      </c>
      <c r="B34" s="97">
        <f>SUM(B35:B37)</f>
        <v>272856</v>
      </c>
      <c r="C34" s="97">
        <f>SUM(C35:C37)</f>
        <v>206000</v>
      </c>
      <c r="D34" s="97">
        <v>253509</v>
      </c>
      <c r="E34" s="97">
        <v>227537</v>
      </c>
      <c r="F34" s="98">
        <f t="shared" si="0"/>
        <v>83.3908728413522</v>
      </c>
      <c r="G34" s="98">
        <f t="shared" si="1"/>
        <v>110.454854368932</v>
      </c>
      <c r="H34" s="98">
        <f t="shared" si="2"/>
        <v>-10.2450011636668</v>
      </c>
    </row>
    <row r="35" ht="18" customHeight="1" spans="1:8">
      <c r="A35" s="99" t="s">
        <v>63</v>
      </c>
      <c r="B35" s="97">
        <v>17899</v>
      </c>
      <c r="C35" s="97">
        <v>19831</v>
      </c>
      <c r="D35" s="97">
        <v>23276</v>
      </c>
      <c r="E35" s="97">
        <v>19831</v>
      </c>
      <c r="F35" s="98">
        <f t="shared" si="0"/>
        <v>110.793899100508</v>
      </c>
      <c r="G35" s="98">
        <f t="shared" si="1"/>
        <v>100</v>
      </c>
      <c r="H35" s="98">
        <f t="shared" si="2"/>
        <v>-14.8006530331672</v>
      </c>
    </row>
    <row r="36" ht="18" customHeight="1" spans="1:8">
      <c r="A36" s="99" t="s">
        <v>64</v>
      </c>
      <c r="B36" s="97">
        <v>104957</v>
      </c>
      <c r="C36" s="97">
        <v>131169</v>
      </c>
      <c r="D36" s="97">
        <v>101868</v>
      </c>
      <c r="E36" s="97">
        <v>164787</v>
      </c>
      <c r="F36" s="98">
        <f t="shared" si="0"/>
        <v>157.004296997818</v>
      </c>
      <c r="G36" s="98">
        <f t="shared" si="1"/>
        <v>125.62953136793</v>
      </c>
      <c r="H36" s="98">
        <f t="shared" si="2"/>
        <v>61.7652255860525</v>
      </c>
    </row>
    <row r="37" ht="18" customHeight="1" spans="1:8">
      <c r="A37" s="99" t="s">
        <v>65</v>
      </c>
      <c r="B37" s="97">
        <v>150000</v>
      </c>
      <c r="C37" s="97">
        <v>55000</v>
      </c>
      <c r="D37" s="97">
        <v>128365</v>
      </c>
      <c r="E37" s="97">
        <v>42919</v>
      </c>
      <c r="F37" s="98">
        <f t="shared" si="0"/>
        <v>28.6126666666667</v>
      </c>
      <c r="G37" s="98">
        <f t="shared" si="1"/>
        <v>78.0345454545455</v>
      </c>
      <c r="H37" s="98">
        <f t="shared" si="2"/>
        <v>-66.5648736026175</v>
      </c>
    </row>
    <row r="38" ht="18" customHeight="1" spans="1:8">
      <c r="A38" s="83" t="s">
        <v>66</v>
      </c>
      <c r="B38" s="97"/>
      <c r="C38" s="97"/>
      <c r="D38" s="97">
        <v>0</v>
      </c>
      <c r="E38" s="97">
        <v>0</v>
      </c>
      <c r="F38" s="98">
        <f t="shared" si="0"/>
        <v>0</v>
      </c>
      <c r="G38" s="98">
        <f t="shared" si="1"/>
        <v>0</v>
      </c>
      <c r="H38" s="98">
        <f t="shared" si="2"/>
        <v>0</v>
      </c>
    </row>
    <row r="39" ht="18" customHeight="1" spans="1:8">
      <c r="A39" s="83" t="s">
        <v>67</v>
      </c>
      <c r="B39" s="97"/>
      <c r="C39" s="97"/>
      <c r="D39" s="97">
        <v>0</v>
      </c>
      <c r="E39" s="97">
        <v>0</v>
      </c>
      <c r="F39" s="98">
        <f t="shared" si="0"/>
        <v>0</v>
      </c>
      <c r="G39" s="98">
        <f t="shared" si="1"/>
        <v>0</v>
      </c>
      <c r="H39" s="98">
        <f t="shared" si="2"/>
        <v>0</v>
      </c>
    </row>
    <row r="40" ht="18" customHeight="1" spans="1:8">
      <c r="A40" s="83" t="s">
        <v>68</v>
      </c>
      <c r="B40" s="97">
        <v>1025</v>
      </c>
      <c r="C40" s="97">
        <v>1025</v>
      </c>
      <c r="D40" s="97">
        <v>2007</v>
      </c>
      <c r="E40" s="97">
        <v>1025</v>
      </c>
      <c r="F40" s="98">
        <f t="shared" si="0"/>
        <v>100</v>
      </c>
      <c r="G40" s="98">
        <f t="shared" si="1"/>
        <v>100</v>
      </c>
      <c r="H40" s="98">
        <f t="shared" si="2"/>
        <v>-48.9287493771799</v>
      </c>
    </row>
    <row r="41" ht="18" customHeight="1" spans="1:8">
      <c r="A41" s="83" t="s">
        <v>69</v>
      </c>
      <c r="B41" s="97">
        <v>115102</v>
      </c>
      <c r="C41" s="97">
        <v>198041</v>
      </c>
      <c r="D41" s="97">
        <v>128523</v>
      </c>
      <c r="E41" s="97">
        <v>148490</v>
      </c>
      <c r="F41" s="98">
        <f t="shared" si="0"/>
        <v>129.007315250821</v>
      </c>
      <c r="G41" s="98">
        <f t="shared" si="1"/>
        <v>74.9794234527194</v>
      </c>
      <c r="H41" s="98">
        <f t="shared" si="2"/>
        <v>15.5357406845467</v>
      </c>
    </row>
    <row r="42" ht="18" customHeight="1" spans="1:8">
      <c r="A42" s="83" t="s">
        <v>70</v>
      </c>
      <c r="B42" s="97"/>
      <c r="C42" s="97"/>
      <c r="D42" s="97">
        <v>0</v>
      </c>
      <c r="E42" s="97">
        <v>0</v>
      </c>
      <c r="F42" s="98">
        <f t="shared" si="0"/>
        <v>0</v>
      </c>
      <c r="G42" s="98">
        <f t="shared" si="1"/>
        <v>0</v>
      </c>
      <c r="H42" s="98">
        <f t="shared" si="2"/>
        <v>0</v>
      </c>
    </row>
    <row r="43" ht="18" customHeight="1" spans="1:8">
      <c r="A43" s="83" t="s">
        <v>71</v>
      </c>
      <c r="B43" s="97">
        <v>46692</v>
      </c>
      <c r="C43" s="97">
        <v>177660</v>
      </c>
      <c r="D43" s="97">
        <v>108800</v>
      </c>
      <c r="E43" s="97">
        <v>177660</v>
      </c>
      <c r="F43" s="98">
        <f t="shared" si="0"/>
        <v>380.493446414803</v>
      </c>
      <c r="G43" s="98">
        <f t="shared" si="1"/>
        <v>100</v>
      </c>
      <c r="H43" s="98">
        <f t="shared" si="2"/>
        <v>63.2904411764706</v>
      </c>
    </row>
    <row r="44" ht="18" customHeight="1" spans="1:8">
      <c r="A44" s="83" t="s">
        <v>72</v>
      </c>
      <c r="B44" s="97"/>
      <c r="C44" s="97"/>
      <c r="D44" s="97">
        <v>0</v>
      </c>
      <c r="E44" s="97">
        <v>0</v>
      </c>
      <c r="F44" s="98">
        <f t="shared" si="0"/>
        <v>0</v>
      </c>
      <c r="G44" s="98">
        <f t="shared" si="1"/>
        <v>0</v>
      </c>
      <c r="H44" s="98">
        <f t="shared" si="2"/>
        <v>0</v>
      </c>
    </row>
    <row r="45" ht="18" customHeight="1" spans="1:8">
      <c r="A45" s="83" t="s">
        <v>73</v>
      </c>
      <c r="B45" s="97"/>
      <c r="C45" s="97"/>
      <c r="D45" s="97">
        <v>0</v>
      </c>
      <c r="E45" s="97">
        <v>0</v>
      </c>
      <c r="F45" s="98">
        <f t="shared" si="0"/>
        <v>0</v>
      </c>
      <c r="G45" s="98">
        <f t="shared" si="1"/>
        <v>0</v>
      </c>
      <c r="H45" s="98">
        <f t="shared" si="2"/>
        <v>0</v>
      </c>
    </row>
    <row r="46" ht="18" customHeight="1" spans="1:8">
      <c r="A46" s="83" t="s">
        <v>74</v>
      </c>
      <c r="B46" s="97"/>
      <c r="C46" s="97"/>
      <c r="D46" s="97">
        <v>0</v>
      </c>
      <c r="E46" s="97">
        <v>0</v>
      </c>
      <c r="F46" s="98">
        <f t="shared" si="0"/>
        <v>0</v>
      </c>
      <c r="G46" s="98">
        <f t="shared" si="1"/>
        <v>0</v>
      </c>
      <c r="H46" s="98">
        <f t="shared" si="2"/>
        <v>0</v>
      </c>
    </row>
    <row r="47" ht="18" customHeight="1" spans="1:8">
      <c r="A47" s="83" t="s">
        <v>75</v>
      </c>
      <c r="B47" s="97">
        <v>5912</v>
      </c>
      <c r="C47" s="97">
        <v>5566</v>
      </c>
      <c r="D47" s="97">
        <v>8039</v>
      </c>
      <c r="E47" s="97">
        <v>5566</v>
      </c>
      <c r="F47" s="98">
        <f t="shared" si="0"/>
        <v>94.1474966170501</v>
      </c>
      <c r="G47" s="98">
        <f t="shared" si="1"/>
        <v>100</v>
      </c>
      <c r="H47" s="98">
        <f t="shared" si="2"/>
        <v>-30.7625326533151</v>
      </c>
    </row>
    <row r="48" s="93" customFormat="1" ht="18" customHeight="1" spans="1:8">
      <c r="A48" s="83" t="s">
        <v>76</v>
      </c>
      <c r="B48" s="97"/>
      <c r="C48" s="97"/>
      <c r="D48" s="97">
        <v>0</v>
      </c>
      <c r="E48" s="97">
        <v>0</v>
      </c>
      <c r="F48" s="98">
        <f t="shared" si="0"/>
        <v>0</v>
      </c>
      <c r="G48" s="98">
        <f t="shared" si="1"/>
        <v>0</v>
      </c>
      <c r="H48" s="98">
        <f t="shared" si="2"/>
        <v>0</v>
      </c>
    </row>
    <row r="49" ht="18" customHeight="1" spans="1:8">
      <c r="A49" s="83" t="s">
        <v>77</v>
      </c>
      <c r="B49" s="97"/>
      <c r="C49" s="97"/>
      <c r="D49" s="97">
        <v>0</v>
      </c>
      <c r="E49" s="97">
        <v>0</v>
      </c>
      <c r="F49" s="98">
        <f t="shared" si="0"/>
        <v>0</v>
      </c>
      <c r="G49" s="98">
        <f t="shared" si="1"/>
        <v>0</v>
      </c>
      <c r="H49" s="98">
        <f t="shared" si="2"/>
        <v>0</v>
      </c>
    </row>
    <row r="50" ht="18" customHeight="1" spans="1:8">
      <c r="A50" s="83" t="s">
        <v>78</v>
      </c>
      <c r="B50" s="97"/>
      <c r="C50" s="97"/>
      <c r="D50" s="97">
        <v>0</v>
      </c>
      <c r="E50" s="97">
        <v>0</v>
      </c>
      <c r="F50" s="98">
        <f t="shared" si="0"/>
        <v>0</v>
      </c>
      <c r="G50" s="98">
        <f t="shared" si="1"/>
        <v>0</v>
      </c>
      <c r="H50" s="98">
        <f t="shared" si="2"/>
        <v>0</v>
      </c>
    </row>
    <row r="51" s="93" customFormat="1" ht="18" customHeight="1" spans="1:8">
      <c r="A51" s="95" t="s">
        <v>79</v>
      </c>
      <c r="B51" s="100">
        <f>SUM(B32:B50)-B34</f>
        <v>661187</v>
      </c>
      <c r="C51" s="100">
        <f>SUM(C32:C50)-C34</f>
        <v>812292</v>
      </c>
      <c r="D51" s="100">
        <f>SUM(D32:D50)-D34</f>
        <v>714049</v>
      </c>
      <c r="E51" s="100">
        <f>SUM(E32:E50)-E34</f>
        <v>784276</v>
      </c>
      <c r="F51" s="101">
        <f t="shared" si="0"/>
        <v>118.616367230451</v>
      </c>
      <c r="G51" s="101">
        <f t="shared" si="1"/>
        <v>96.5509939775352</v>
      </c>
      <c r="H51" s="101">
        <f t="shared" si="2"/>
        <v>9.83503933203465</v>
      </c>
    </row>
    <row r="52" s="93" customFormat="1" ht="18" customHeight="1" spans="1:8">
      <c r="A52" s="209"/>
      <c r="B52" s="210"/>
      <c r="C52" s="210"/>
      <c r="D52" s="210"/>
      <c r="E52" s="210"/>
      <c r="F52" s="211"/>
      <c r="G52" s="212"/>
      <c r="H52" s="212"/>
    </row>
    <row r="53" ht="15" customHeight="1" spans="1:8">
      <c r="A53" s="196" t="s">
        <v>80</v>
      </c>
      <c r="B53" s="197"/>
      <c r="C53" s="197"/>
      <c r="D53" s="197"/>
      <c r="E53" s="197"/>
      <c r="F53" s="197"/>
      <c r="H53" s="213"/>
    </row>
  </sheetData>
  <mergeCells count="2">
    <mergeCell ref="A2:H2"/>
    <mergeCell ref="A53:F53"/>
  </mergeCells>
  <pageMargins left="0.699305555555556" right="0.699305555555556"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5"/>
    <pageSetUpPr fitToPage="1"/>
  </sheetPr>
  <dimension ref="A1:H22"/>
  <sheetViews>
    <sheetView showZeros="0" workbookViewId="0">
      <selection activeCell="A6" sqref="A6"/>
    </sheetView>
  </sheetViews>
  <sheetFormatPr defaultColWidth="9" defaultRowHeight="15.6" outlineLevelCol="7"/>
  <cols>
    <col min="1" max="1" width="35.75" style="76" customWidth="1"/>
    <col min="2" max="3" width="14" style="76" customWidth="1"/>
    <col min="4" max="5" width="14" style="79" customWidth="1"/>
    <col min="6" max="8" width="12.3796296296296" style="76" customWidth="1"/>
    <col min="9" max="13" width="9" style="76"/>
    <col min="14" max="14" width="12.75" style="76" customWidth="1"/>
    <col min="15" max="16384" width="9" style="76"/>
  </cols>
  <sheetData>
    <row r="1" s="76" customFormat="1" spans="1:5">
      <c r="A1" s="76" t="s">
        <v>1755</v>
      </c>
      <c r="D1" s="79"/>
      <c r="E1" s="79"/>
    </row>
    <row r="2" s="76" customFormat="1" ht="24" spans="1:8">
      <c r="A2" s="17" t="s">
        <v>15</v>
      </c>
      <c r="B2" s="17"/>
      <c r="C2" s="17"/>
      <c r="D2" s="17"/>
      <c r="E2" s="17"/>
      <c r="F2" s="17"/>
      <c r="G2" s="17"/>
      <c r="H2" s="17"/>
    </row>
    <row r="3" s="76" customFormat="1" spans="1:8">
      <c r="A3" s="80"/>
      <c r="B3" s="80"/>
      <c r="C3" s="80"/>
      <c r="D3" s="80"/>
      <c r="E3" s="80"/>
      <c r="F3" s="80"/>
      <c r="G3" s="80"/>
      <c r="H3" s="81" t="s">
        <v>26</v>
      </c>
    </row>
    <row r="4" s="77" customFormat="1" ht="48.75" customHeight="1" spans="1:8">
      <c r="A4" s="82" t="s">
        <v>82</v>
      </c>
      <c r="B4" s="82" t="s">
        <v>28</v>
      </c>
      <c r="C4" s="82" t="s">
        <v>29</v>
      </c>
      <c r="D4" s="82" t="s">
        <v>30</v>
      </c>
      <c r="E4" s="82" t="s">
        <v>31</v>
      </c>
      <c r="F4" s="82" t="s">
        <v>32</v>
      </c>
      <c r="G4" s="82" t="s">
        <v>33</v>
      </c>
      <c r="H4" s="82" t="s">
        <v>154</v>
      </c>
    </row>
    <row r="5" s="76" customFormat="1" ht="18" customHeight="1" spans="1:8">
      <c r="A5" s="83" t="s">
        <v>1756</v>
      </c>
      <c r="B5" s="84">
        <v>22241</v>
      </c>
      <c r="C5" s="84">
        <v>22043</v>
      </c>
      <c r="D5" s="84">
        <v>20857</v>
      </c>
      <c r="E5" s="84">
        <v>21991</v>
      </c>
      <c r="F5" s="85">
        <f t="shared" ref="F5:F17" si="0">IF(B5&lt;&gt;0,(E5/B5)*100,0)</f>
        <v>98.8759498224001</v>
      </c>
      <c r="G5" s="85">
        <f t="shared" ref="G5:G17" si="1">IF(C5&lt;&gt;0,(E5/C5)*100,0)</f>
        <v>99.7640974459012</v>
      </c>
      <c r="H5" s="85">
        <f t="shared" ref="H5:H17" si="2">IF(D5&lt;&gt;0,(E5/D5-1)*100,0)</f>
        <v>5.43702354125712</v>
      </c>
    </row>
    <row r="6" s="76" customFormat="1" ht="18" customHeight="1" spans="1:8">
      <c r="A6" s="83" t="s">
        <v>1757</v>
      </c>
      <c r="B6" s="84">
        <v>26508</v>
      </c>
      <c r="C6" s="84">
        <v>23920</v>
      </c>
      <c r="D6" s="84">
        <v>25671</v>
      </c>
      <c r="E6" s="84">
        <v>16666</v>
      </c>
      <c r="F6" s="85">
        <f t="shared" si="0"/>
        <v>62.8715859363211</v>
      </c>
      <c r="G6" s="85">
        <f t="shared" si="1"/>
        <v>69.6739130434783</v>
      </c>
      <c r="H6" s="85">
        <f t="shared" si="2"/>
        <v>-35.0784932414008</v>
      </c>
    </row>
    <row r="7" s="76" customFormat="1" ht="18" customHeight="1" spans="1:8">
      <c r="A7" s="83" t="s">
        <v>1758</v>
      </c>
      <c r="B7" s="84">
        <v>478</v>
      </c>
      <c r="C7" s="84">
        <v>622</v>
      </c>
      <c r="D7" s="84">
        <v>456</v>
      </c>
      <c r="E7" s="84">
        <v>660</v>
      </c>
      <c r="F7" s="85">
        <f t="shared" si="0"/>
        <v>138.075313807531</v>
      </c>
      <c r="G7" s="85">
        <f t="shared" si="1"/>
        <v>106.109324758842</v>
      </c>
      <c r="H7" s="85">
        <f t="shared" si="2"/>
        <v>44.7368421052632</v>
      </c>
    </row>
    <row r="8" s="76" customFormat="1" ht="18" customHeight="1" spans="1:8">
      <c r="A8" s="83" t="s">
        <v>1759</v>
      </c>
      <c r="B8" s="84">
        <v>13630</v>
      </c>
      <c r="C8" s="84">
        <v>12884</v>
      </c>
      <c r="D8" s="84">
        <v>12741</v>
      </c>
      <c r="E8" s="84">
        <v>14139</v>
      </c>
      <c r="F8" s="85">
        <f t="shared" si="0"/>
        <v>103.734409391049</v>
      </c>
      <c r="G8" s="85">
        <f t="shared" si="1"/>
        <v>109.74076373797</v>
      </c>
      <c r="H8" s="85">
        <f t="shared" si="2"/>
        <v>10.9724511419826</v>
      </c>
    </row>
    <row r="9" s="76" customFormat="1" ht="18" customHeight="1" spans="1:8">
      <c r="A9" s="83" t="s">
        <v>1760</v>
      </c>
      <c r="B9" s="84">
        <v>722</v>
      </c>
      <c r="C9" s="84">
        <v>721</v>
      </c>
      <c r="D9" s="84">
        <v>1208</v>
      </c>
      <c r="E9" s="84">
        <v>1137</v>
      </c>
      <c r="F9" s="85">
        <f t="shared" si="0"/>
        <v>157.479224376731</v>
      </c>
      <c r="G9" s="85">
        <f t="shared" si="1"/>
        <v>157.697642163662</v>
      </c>
      <c r="H9" s="85">
        <f t="shared" si="2"/>
        <v>-5.87748344370861</v>
      </c>
    </row>
    <row r="10" s="76" customFormat="1" ht="18" customHeight="1" spans="1:8">
      <c r="A10" s="83" t="s">
        <v>1761</v>
      </c>
      <c r="B10" s="84">
        <v>2571</v>
      </c>
      <c r="C10" s="84">
        <v>2571</v>
      </c>
      <c r="D10" s="84">
        <v>2367</v>
      </c>
      <c r="E10" s="84"/>
      <c r="F10" s="85">
        <f t="shared" si="0"/>
        <v>0</v>
      </c>
      <c r="G10" s="85">
        <f t="shared" si="1"/>
        <v>0</v>
      </c>
      <c r="H10" s="85">
        <f t="shared" si="2"/>
        <v>-100</v>
      </c>
    </row>
    <row r="11" s="76" customFormat="1" ht="18" customHeight="1" spans="1:8">
      <c r="A11" s="83" t="s">
        <v>1762</v>
      </c>
      <c r="B11" s="84">
        <v>10575</v>
      </c>
      <c r="C11" s="84">
        <v>11009</v>
      </c>
      <c r="D11" s="84">
        <v>9978</v>
      </c>
      <c r="E11" s="84">
        <v>10136</v>
      </c>
      <c r="F11" s="85">
        <f t="shared" si="0"/>
        <v>95.8486997635934</v>
      </c>
      <c r="G11" s="85">
        <f t="shared" si="1"/>
        <v>92.070124443637</v>
      </c>
      <c r="H11" s="85">
        <f t="shared" si="2"/>
        <v>1.58348366406094</v>
      </c>
    </row>
    <row r="12" s="76" customFormat="1" ht="18" customHeight="1" spans="1:8">
      <c r="A12" s="83" t="s">
        <v>1763</v>
      </c>
      <c r="B12" s="84">
        <v>33318</v>
      </c>
      <c r="C12" s="84">
        <v>29985</v>
      </c>
      <c r="D12" s="84">
        <v>38253</v>
      </c>
      <c r="E12" s="84">
        <v>30819</v>
      </c>
      <c r="F12" s="85">
        <f t="shared" si="0"/>
        <v>92.4995497929047</v>
      </c>
      <c r="G12" s="85">
        <f t="shared" si="1"/>
        <v>102.781390695348</v>
      </c>
      <c r="H12" s="85">
        <f t="shared" si="2"/>
        <v>-19.4337699004</v>
      </c>
    </row>
    <row r="13" s="78" customFormat="1" ht="18" customHeight="1" spans="1:8">
      <c r="A13" s="86" t="s">
        <v>1764</v>
      </c>
      <c r="B13" s="87">
        <v>110043</v>
      </c>
      <c r="C13" s="87">
        <v>103755</v>
      </c>
      <c r="D13" s="87">
        <v>111531</v>
      </c>
      <c r="E13" s="87">
        <v>95548</v>
      </c>
      <c r="F13" s="88">
        <f t="shared" si="0"/>
        <v>86.8278763755986</v>
      </c>
      <c r="G13" s="88">
        <f t="shared" si="1"/>
        <v>92.090019758084</v>
      </c>
      <c r="H13" s="88">
        <f t="shared" si="2"/>
        <v>-14.3305448709327</v>
      </c>
    </row>
    <row r="14" s="90" customFormat="1" ht="18" customHeight="1" spans="1:8">
      <c r="A14" s="83" t="s">
        <v>1765</v>
      </c>
      <c r="B14" s="84">
        <v>44955</v>
      </c>
      <c r="C14" s="84">
        <v>44616</v>
      </c>
      <c r="D14" s="84">
        <v>41079</v>
      </c>
      <c r="E14" s="84">
        <v>47125</v>
      </c>
      <c r="F14" s="85">
        <f t="shared" si="0"/>
        <v>104.827049271494</v>
      </c>
      <c r="G14" s="85">
        <f t="shared" si="1"/>
        <v>105.623543123543</v>
      </c>
      <c r="H14" s="85">
        <f t="shared" si="2"/>
        <v>14.7179824241096</v>
      </c>
    </row>
    <row r="15" s="76" customFormat="1" ht="18" customHeight="1" spans="1:8">
      <c r="A15" s="83" t="s">
        <v>1766</v>
      </c>
      <c r="B15" s="84">
        <v>44955</v>
      </c>
      <c r="C15" s="84">
        <v>44616</v>
      </c>
      <c r="D15" s="84">
        <v>41079</v>
      </c>
      <c r="E15" s="84">
        <v>47125</v>
      </c>
      <c r="F15" s="85">
        <f t="shared" si="0"/>
        <v>104.827049271494</v>
      </c>
      <c r="G15" s="85">
        <f t="shared" si="1"/>
        <v>105.623543123543</v>
      </c>
      <c r="H15" s="85">
        <f t="shared" si="2"/>
        <v>14.7179824241096</v>
      </c>
    </row>
    <row r="16" s="76" customFormat="1" ht="18" customHeight="1" spans="1:8">
      <c r="A16" s="83" t="s">
        <v>1767</v>
      </c>
      <c r="B16" s="84"/>
      <c r="C16" s="84"/>
      <c r="D16" s="84"/>
      <c r="E16" s="84"/>
      <c r="F16" s="85">
        <f t="shared" si="0"/>
        <v>0</v>
      </c>
      <c r="G16" s="85">
        <f t="shared" si="1"/>
        <v>0</v>
      </c>
      <c r="H16" s="85">
        <f t="shared" si="2"/>
        <v>0</v>
      </c>
    </row>
    <row r="17" s="78" customFormat="1" ht="18" customHeight="1" spans="1:8">
      <c r="A17" s="86" t="s">
        <v>1768</v>
      </c>
      <c r="B17" s="87">
        <v>154998</v>
      </c>
      <c r="C17" s="87">
        <v>148371</v>
      </c>
      <c r="D17" s="87">
        <v>152610</v>
      </c>
      <c r="E17" s="87">
        <v>142673</v>
      </c>
      <c r="F17" s="88">
        <f t="shared" si="0"/>
        <v>92.0482844939935</v>
      </c>
      <c r="G17" s="88">
        <f t="shared" si="1"/>
        <v>96.1596268812639</v>
      </c>
      <c r="H17" s="88">
        <f t="shared" si="2"/>
        <v>-6.51136884869929</v>
      </c>
    </row>
    <row r="18" s="76" customFormat="1" spans="4:5">
      <c r="D18" s="79"/>
      <c r="E18" s="79"/>
    </row>
    <row r="19" s="76" customFormat="1" spans="4:5">
      <c r="D19" s="79"/>
      <c r="E19" s="79"/>
    </row>
    <row r="20" s="76" customFormat="1" spans="4:5">
      <c r="D20" s="79"/>
      <c r="E20" s="79"/>
    </row>
    <row r="21" s="76" customFormat="1" spans="4:5">
      <c r="D21" s="91"/>
      <c r="E21" s="91"/>
    </row>
    <row r="22" s="76" customFormat="1" spans="4:5">
      <c r="D22" s="79"/>
      <c r="E22" s="79"/>
    </row>
  </sheetData>
  <mergeCells count="1">
    <mergeCell ref="A2:H2"/>
  </mergeCells>
  <pageMargins left="0.699305555555556" right="0.699305555555556" top="0.75" bottom="0.75" header="0.3" footer="0.3"/>
  <pageSetup paperSize="9" scale="9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5"/>
    <pageSetUpPr fitToPage="1"/>
  </sheetPr>
  <dimension ref="A1:H20"/>
  <sheetViews>
    <sheetView showZeros="0" workbookViewId="0">
      <selection activeCell="A2" sqref="A2:H2"/>
    </sheetView>
  </sheetViews>
  <sheetFormatPr defaultColWidth="9" defaultRowHeight="15.6" outlineLevelCol="7"/>
  <cols>
    <col min="1" max="1" width="38.75" style="76" customWidth="1"/>
    <col min="2" max="3" width="13.8796296296296" style="76" customWidth="1"/>
    <col min="4" max="5" width="13.8796296296296" style="79" customWidth="1"/>
    <col min="6" max="8" width="12.1296296296296" style="76" customWidth="1"/>
    <col min="9" max="14" width="9" style="76"/>
    <col min="15" max="15" width="12.75" style="76" customWidth="1"/>
    <col min="16" max="16384" width="9" style="76"/>
  </cols>
  <sheetData>
    <row r="1" s="76" customFormat="1" spans="1:5">
      <c r="A1" s="76" t="s">
        <v>1769</v>
      </c>
      <c r="D1" s="79"/>
      <c r="E1" s="79"/>
    </row>
    <row r="2" s="76" customFormat="1" ht="24" spans="1:8">
      <c r="A2" s="17" t="s">
        <v>16</v>
      </c>
      <c r="B2" s="17"/>
      <c r="C2" s="17"/>
      <c r="D2" s="17"/>
      <c r="E2" s="17"/>
      <c r="F2" s="17"/>
      <c r="G2" s="17"/>
      <c r="H2" s="17"/>
    </row>
    <row r="3" s="76" customFormat="1" spans="1:8">
      <c r="A3" s="80"/>
      <c r="B3" s="80"/>
      <c r="C3" s="80"/>
      <c r="D3" s="80"/>
      <c r="E3" s="80"/>
      <c r="F3" s="80"/>
      <c r="G3" s="80"/>
      <c r="H3" s="81" t="s">
        <v>26</v>
      </c>
    </row>
    <row r="4" s="77" customFormat="1" ht="57" customHeight="1" spans="1:8">
      <c r="A4" s="82" t="s">
        <v>82</v>
      </c>
      <c r="B4" s="82" t="s">
        <v>28</v>
      </c>
      <c r="C4" s="82" t="s">
        <v>29</v>
      </c>
      <c r="D4" s="82" t="s">
        <v>30</v>
      </c>
      <c r="E4" s="82" t="s">
        <v>31</v>
      </c>
      <c r="F4" s="82" t="s">
        <v>32</v>
      </c>
      <c r="G4" s="82" t="s">
        <v>33</v>
      </c>
      <c r="H4" s="82" t="s">
        <v>154</v>
      </c>
    </row>
    <row r="5" s="76" customFormat="1" ht="18" customHeight="1" spans="1:8">
      <c r="A5" s="83" t="s">
        <v>1770</v>
      </c>
      <c r="B5" s="84">
        <v>12120</v>
      </c>
      <c r="C5" s="84">
        <v>12129</v>
      </c>
      <c r="D5" s="84">
        <v>11020</v>
      </c>
      <c r="E5" s="84">
        <v>12154</v>
      </c>
      <c r="F5" s="85">
        <f t="shared" ref="F5:F17" si="0">IF(B5&lt;&gt;0,(E5/B5)*100,0)</f>
        <v>100.280528052805</v>
      </c>
      <c r="G5" s="85">
        <f t="shared" ref="G5:G17" si="1">IF(C5&lt;&gt;0,(E5/C5)*100,0)</f>
        <v>100.206117569462</v>
      </c>
      <c r="H5" s="85">
        <f t="shared" ref="H5:H17" si="2">IF(D5&lt;&gt;0,(E5/D5-1)*100,0)</f>
        <v>10.2903811252269</v>
      </c>
    </row>
    <row r="6" s="76" customFormat="1" ht="18" customHeight="1" spans="1:8">
      <c r="A6" s="83" t="s">
        <v>1771</v>
      </c>
      <c r="B6" s="84">
        <v>21462</v>
      </c>
      <c r="C6" s="84">
        <v>22317</v>
      </c>
      <c r="D6" s="84">
        <v>19993</v>
      </c>
      <c r="E6" s="84">
        <v>22190</v>
      </c>
      <c r="F6" s="85">
        <f t="shared" si="0"/>
        <v>103.392041748206</v>
      </c>
      <c r="G6" s="85">
        <f t="shared" si="1"/>
        <v>99.4309270959358</v>
      </c>
      <c r="H6" s="85">
        <f t="shared" si="2"/>
        <v>10.9888460961336</v>
      </c>
    </row>
    <row r="7" s="76" customFormat="1" ht="18" customHeight="1" spans="1:8">
      <c r="A7" s="83" t="s">
        <v>1772</v>
      </c>
      <c r="B7" s="84">
        <v>337</v>
      </c>
      <c r="C7" s="84">
        <v>501</v>
      </c>
      <c r="D7" s="84">
        <v>292</v>
      </c>
      <c r="E7" s="84">
        <v>361</v>
      </c>
      <c r="F7" s="85">
        <f t="shared" si="0"/>
        <v>107.121661721068</v>
      </c>
      <c r="G7" s="85">
        <f t="shared" si="1"/>
        <v>72.0558882235529</v>
      </c>
      <c r="H7" s="85">
        <f t="shared" si="2"/>
        <v>23.6301369863014</v>
      </c>
    </row>
    <row r="8" s="76" customFormat="1" ht="18" customHeight="1" spans="1:8">
      <c r="A8" s="83" t="s">
        <v>1773</v>
      </c>
      <c r="B8" s="84">
        <v>9305</v>
      </c>
      <c r="C8" s="84">
        <v>12658</v>
      </c>
      <c r="D8" s="84">
        <v>9098</v>
      </c>
      <c r="E8" s="84">
        <v>13981</v>
      </c>
      <c r="F8" s="85">
        <f t="shared" si="0"/>
        <v>150.252552391188</v>
      </c>
      <c r="G8" s="85">
        <f t="shared" si="1"/>
        <v>110.451888133986</v>
      </c>
      <c r="H8" s="85">
        <f t="shared" si="2"/>
        <v>53.6711365135194</v>
      </c>
    </row>
    <row r="9" s="76" customFormat="1" ht="18" customHeight="1" spans="1:8">
      <c r="A9" s="83" t="s">
        <v>1774</v>
      </c>
      <c r="B9" s="84">
        <v>815</v>
      </c>
      <c r="C9" s="84">
        <v>816</v>
      </c>
      <c r="D9" s="84">
        <v>669</v>
      </c>
      <c r="E9" s="84">
        <v>780</v>
      </c>
      <c r="F9" s="85">
        <f t="shared" si="0"/>
        <v>95.7055214723926</v>
      </c>
      <c r="G9" s="85">
        <f t="shared" si="1"/>
        <v>95.5882352941177</v>
      </c>
      <c r="H9" s="85">
        <f t="shared" si="2"/>
        <v>16.5919282511211</v>
      </c>
    </row>
    <row r="10" s="76" customFormat="1" ht="18" customHeight="1" spans="1:8">
      <c r="A10" s="83" t="s">
        <v>1775</v>
      </c>
      <c r="B10" s="84">
        <v>2097</v>
      </c>
      <c r="C10" s="84">
        <v>2096</v>
      </c>
      <c r="D10" s="84">
        <v>2007</v>
      </c>
      <c r="E10" s="84"/>
      <c r="F10" s="85">
        <f t="shared" si="0"/>
        <v>0</v>
      </c>
      <c r="G10" s="85">
        <f t="shared" si="1"/>
        <v>0</v>
      </c>
      <c r="H10" s="85">
        <f t="shared" si="2"/>
        <v>-100</v>
      </c>
    </row>
    <row r="11" s="76" customFormat="1" ht="18" customHeight="1" spans="1:8">
      <c r="A11" s="83" t="s">
        <v>1776</v>
      </c>
      <c r="B11" s="84">
        <v>7413</v>
      </c>
      <c r="C11" s="84">
        <v>7781</v>
      </c>
      <c r="D11" s="84">
        <v>6987</v>
      </c>
      <c r="E11" s="84">
        <v>7036</v>
      </c>
      <c r="F11" s="85">
        <f t="shared" si="0"/>
        <v>94.9143396735465</v>
      </c>
      <c r="G11" s="85">
        <f t="shared" si="1"/>
        <v>90.4253951934199</v>
      </c>
      <c r="H11" s="85">
        <f t="shared" si="2"/>
        <v>0.701302418777727</v>
      </c>
    </row>
    <row r="12" s="76" customFormat="1" ht="18" customHeight="1" spans="1:8">
      <c r="A12" s="83" t="s">
        <v>1777</v>
      </c>
      <c r="B12" s="84">
        <v>30400</v>
      </c>
      <c r="C12" s="84">
        <v>30400</v>
      </c>
      <c r="D12" s="84">
        <v>27601</v>
      </c>
      <c r="E12" s="84">
        <v>32003</v>
      </c>
      <c r="F12" s="85">
        <f t="shared" si="0"/>
        <v>105.273026315789</v>
      </c>
      <c r="G12" s="85">
        <f t="shared" si="1"/>
        <v>105.273026315789</v>
      </c>
      <c r="H12" s="85">
        <f t="shared" si="2"/>
        <v>15.9486975109598</v>
      </c>
    </row>
    <row r="13" s="78" customFormat="1" ht="18" customHeight="1" spans="1:8">
      <c r="A13" s="86" t="s">
        <v>1778</v>
      </c>
      <c r="B13" s="87">
        <v>83949</v>
      </c>
      <c r="C13" s="87">
        <v>88698</v>
      </c>
      <c r="D13" s="87">
        <v>77667</v>
      </c>
      <c r="E13" s="87">
        <v>88505</v>
      </c>
      <c r="F13" s="88">
        <f t="shared" si="0"/>
        <v>105.427104551573</v>
      </c>
      <c r="G13" s="88">
        <f t="shared" si="1"/>
        <v>99.7824077205799</v>
      </c>
      <c r="H13" s="88">
        <f t="shared" si="2"/>
        <v>13.9544465474397</v>
      </c>
    </row>
    <row r="14" s="76" customFormat="1" ht="18" customHeight="1" spans="1:8">
      <c r="A14" s="83" t="s">
        <v>1779</v>
      </c>
      <c r="B14" s="84">
        <v>59163</v>
      </c>
      <c r="C14" s="84">
        <v>59372</v>
      </c>
      <c r="D14" s="84">
        <v>61035</v>
      </c>
      <c r="E14" s="84">
        <v>61813</v>
      </c>
      <c r="F14" s="85">
        <f t="shared" si="0"/>
        <v>104.479150820614</v>
      </c>
      <c r="G14" s="85">
        <f t="shared" si="1"/>
        <v>104.111365626895</v>
      </c>
      <c r="H14" s="85">
        <f t="shared" si="2"/>
        <v>1.27467846317686</v>
      </c>
    </row>
    <row r="15" s="76" customFormat="1" ht="18" customHeight="1" spans="1:8">
      <c r="A15" s="83" t="s">
        <v>1780</v>
      </c>
      <c r="B15" s="84"/>
      <c r="C15" s="84"/>
      <c r="D15" s="84"/>
      <c r="E15" s="84"/>
      <c r="F15" s="85">
        <f t="shared" si="0"/>
        <v>0</v>
      </c>
      <c r="G15" s="85">
        <f t="shared" si="1"/>
        <v>0</v>
      </c>
      <c r="H15" s="85">
        <f t="shared" si="2"/>
        <v>0</v>
      </c>
    </row>
    <row r="16" s="76" customFormat="1" ht="18" customHeight="1" spans="1:8">
      <c r="A16" s="83" t="s">
        <v>1781</v>
      </c>
      <c r="B16" s="84">
        <v>59163</v>
      </c>
      <c r="C16" s="84">
        <v>59372</v>
      </c>
      <c r="D16" s="84">
        <v>61035</v>
      </c>
      <c r="E16" s="84">
        <v>61813</v>
      </c>
      <c r="F16" s="85">
        <f t="shared" si="0"/>
        <v>104.479150820614</v>
      </c>
      <c r="G16" s="85">
        <f t="shared" si="1"/>
        <v>104.111365626895</v>
      </c>
      <c r="H16" s="85">
        <f t="shared" si="2"/>
        <v>1.27467846317686</v>
      </c>
    </row>
    <row r="17" s="78" customFormat="1" ht="18" customHeight="1" spans="1:8">
      <c r="A17" s="86" t="s">
        <v>1782</v>
      </c>
      <c r="B17" s="87">
        <v>143112</v>
      </c>
      <c r="C17" s="87">
        <v>148070</v>
      </c>
      <c r="D17" s="87">
        <v>138702</v>
      </c>
      <c r="E17" s="87">
        <v>150318</v>
      </c>
      <c r="F17" s="88">
        <f t="shared" si="0"/>
        <v>105.035217172564</v>
      </c>
      <c r="G17" s="88">
        <f t="shared" si="1"/>
        <v>101.518200850949</v>
      </c>
      <c r="H17" s="88">
        <f t="shared" si="2"/>
        <v>8.37478911623482</v>
      </c>
    </row>
    <row r="18" s="76" customFormat="1" ht="20.1" customHeight="1" spans="1:8">
      <c r="A18" s="89"/>
      <c r="B18" s="89"/>
      <c r="C18" s="89"/>
      <c r="D18" s="89"/>
      <c r="E18" s="89"/>
      <c r="F18" s="89"/>
      <c r="G18" s="89"/>
      <c r="H18" s="89"/>
    </row>
    <row r="19" spans="1:8">
      <c r="A19" s="89"/>
      <c r="B19" s="89"/>
      <c r="C19" s="89"/>
      <c r="D19" s="89"/>
      <c r="E19" s="89"/>
      <c r="F19" s="89"/>
      <c r="G19" s="89"/>
      <c r="H19" s="89"/>
    </row>
    <row r="20" spans="1:8">
      <c r="A20" s="89"/>
      <c r="B20" s="89"/>
      <c r="C20" s="89"/>
      <c r="D20" s="89"/>
      <c r="E20" s="89"/>
      <c r="F20" s="89"/>
      <c r="G20" s="89"/>
      <c r="H20" s="89"/>
    </row>
  </sheetData>
  <mergeCells count="1">
    <mergeCell ref="A2:H2"/>
  </mergeCells>
  <pageMargins left="0.699305555555556" right="0.699305555555556" top="0.75" bottom="0.75" header="0.3" footer="0.3"/>
  <pageSetup paperSize="9" scale="96"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5"/>
  </sheetPr>
  <dimension ref="A1:E12"/>
  <sheetViews>
    <sheetView workbookViewId="0">
      <selection activeCell="B20" sqref="B20"/>
    </sheetView>
  </sheetViews>
  <sheetFormatPr defaultColWidth="9" defaultRowHeight="14.4" outlineLevelCol="4"/>
  <cols>
    <col min="1" max="1" width="51.6296296296296" style="61" customWidth="1"/>
    <col min="2" max="3" width="25.1296296296296" style="61" customWidth="1"/>
    <col min="4" max="4" width="11.25" style="61" customWidth="1"/>
    <col min="5" max="16384" width="9" style="61"/>
  </cols>
  <sheetData>
    <row r="1" s="61" customFormat="1" spans="1:1">
      <c r="A1" s="66" t="s">
        <v>1783</v>
      </c>
    </row>
    <row r="2" s="61" customFormat="1" ht="24" spans="1:3">
      <c r="A2" s="67" t="s">
        <v>1784</v>
      </c>
      <c r="B2" s="67"/>
      <c r="C2" s="67"/>
    </row>
    <row r="3" s="61" customFormat="1" spans="1:3">
      <c r="A3" s="68" t="s">
        <v>26</v>
      </c>
      <c r="B3" s="68"/>
      <c r="C3" s="68"/>
    </row>
    <row r="4" s="72" customFormat="1" ht="23" customHeight="1" spans="1:3">
      <c r="A4" s="69" t="s">
        <v>1785</v>
      </c>
      <c r="B4" s="69" t="s">
        <v>28</v>
      </c>
      <c r="C4" s="69" t="s">
        <v>31</v>
      </c>
    </row>
    <row r="5" s="72" customFormat="1" ht="23" customHeight="1" spans="1:4">
      <c r="A5" s="70" t="s">
        <v>1786</v>
      </c>
      <c r="B5" s="71">
        <v>745722.39</v>
      </c>
      <c r="C5" s="71">
        <v>745722.39</v>
      </c>
      <c r="D5" s="73"/>
    </row>
    <row r="6" s="72" customFormat="1" ht="23" customHeight="1" spans="1:4">
      <c r="A6" s="70" t="s">
        <v>1787</v>
      </c>
      <c r="B6" s="71">
        <v>933700</v>
      </c>
      <c r="C6" s="71">
        <v>933700</v>
      </c>
      <c r="D6" s="74"/>
    </row>
    <row r="7" s="72" customFormat="1" ht="23" customHeight="1" spans="1:3">
      <c r="A7" s="70" t="s">
        <v>1788</v>
      </c>
      <c r="B7" s="71">
        <v>108800</v>
      </c>
      <c r="C7" s="71">
        <v>108800</v>
      </c>
    </row>
    <row r="8" s="72" customFormat="1" ht="23" customHeight="1" spans="1:3">
      <c r="A8" s="70" t="s">
        <v>1789</v>
      </c>
      <c r="B8" s="71">
        <v>108800</v>
      </c>
      <c r="C8" s="71">
        <v>108800</v>
      </c>
    </row>
    <row r="9" s="72" customFormat="1" ht="23" customHeight="1" spans="1:5">
      <c r="A9" s="70" t="s">
        <v>1790</v>
      </c>
      <c r="B9" s="71">
        <v>20214</v>
      </c>
      <c r="C9" s="71">
        <v>20214</v>
      </c>
      <c r="D9" s="75"/>
      <c r="E9" s="75"/>
    </row>
    <row r="10" s="72" customFormat="1" ht="23" customHeight="1" spans="1:3">
      <c r="A10" s="70" t="s">
        <v>1791</v>
      </c>
      <c r="B10" s="71">
        <v>737958.13</v>
      </c>
      <c r="C10" s="71">
        <v>737958.13</v>
      </c>
    </row>
    <row r="11" s="72" customFormat="1" ht="23" customHeight="1" spans="1:3">
      <c r="A11" s="70" t="s">
        <v>1792</v>
      </c>
      <c r="B11" s="71">
        <v>131800</v>
      </c>
      <c r="C11" s="71">
        <v>131800</v>
      </c>
    </row>
    <row r="12" s="72" customFormat="1" ht="23" customHeight="1" spans="1:3">
      <c r="A12" s="70" t="s">
        <v>1793</v>
      </c>
      <c r="B12" s="71">
        <v>1065500</v>
      </c>
      <c r="C12" s="71">
        <v>1065500</v>
      </c>
    </row>
  </sheetData>
  <mergeCells count="2">
    <mergeCell ref="A2:C2"/>
    <mergeCell ref="A3:C3"/>
  </mergeCell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5"/>
  </sheetPr>
  <dimension ref="A1:C132"/>
  <sheetViews>
    <sheetView workbookViewId="0">
      <selection activeCell="B17" sqref="B17"/>
    </sheetView>
  </sheetViews>
  <sheetFormatPr defaultColWidth="9" defaultRowHeight="14.4" outlineLevelCol="2"/>
  <cols>
    <col min="1" max="1" width="61" style="61" customWidth="1"/>
    <col min="2" max="2" width="20.6296296296296" style="61" customWidth="1"/>
    <col min="3" max="3" width="21.75" style="61" customWidth="1"/>
    <col min="4" max="16384" width="9" style="61"/>
  </cols>
  <sheetData>
    <row r="1" s="61" customFormat="1" spans="1:1">
      <c r="A1" s="66" t="s">
        <v>1794</v>
      </c>
    </row>
    <row r="2" s="62" customFormat="1" ht="30" customHeight="1" spans="1:3">
      <c r="A2" s="67" t="s">
        <v>18</v>
      </c>
      <c r="B2" s="67"/>
      <c r="C2" s="67"/>
    </row>
    <row r="3" s="61" customFormat="1" ht="19" customHeight="1" spans="1:3">
      <c r="A3" s="66"/>
      <c r="B3" s="66"/>
      <c r="C3" s="68" t="s">
        <v>1795</v>
      </c>
    </row>
    <row r="4" s="63" customFormat="1" ht="26" customHeight="1" spans="1:3">
      <c r="A4" s="69" t="s">
        <v>82</v>
      </c>
      <c r="B4" s="69" t="s">
        <v>28</v>
      </c>
      <c r="C4" s="69" t="s">
        <v>31</v>
      </c>
    </row>
    <row r="5" s="64" customFormat="1" ht="26" customHeight="1" spans="1:3">
      <c r="A5" s="70" t="s">
        <v>1796</v>
      </c>
      <c r="B5" s="71">
        <v>117092.58</v>
      </c>
      <c r="C5" s="71">
        <v>117092.58</v>
      </c>
    </row>
    <row r="6" s="64" customFormat="1" ht="26" customHeight="1" spans="1:3">
      <c r="A6" s="70" t="s">
        <v>1797</v>
      </c>
      <c r="B6" s="71">
        <v>230600</v>
      </c>
      <c r="C6" s="71">
        <v>230600</v>
      </c>
    </row>
    <row r="7" s="64" customFormat="1" ht="26" customHeight="1" spans="1:3">
      <c r="A7" s="70" t="s">
        <v>1798</v>
      </c>
      <c r="B7" s="71">
        <v>103340</v>
      </c>
      <c r="C7" s="71">
        <v>103340</v>
      </c>
    </row>
    <row r="8" s="64" customFormat="1" ht="26" customHeight="1" spans="1:3">
      <c r="A8" s="70" t="s">
        <v>1799</v>
      </c>
      <c r="B8" s="71">
        <v>103340</v>
      </c>
      <c r="C8" s="71">
        <v>103340</v>
      </c>
    </row>
    <row r="9" s="64" customFormat="1" ht="26" customHeight="1" spans="1:3">
      <c r="A9" s="70" t="s">
        <v>1800</v>
      </c>
      <c r="B9" s="71">
        <v>6250</v>
      </c>
      <c r="C9" s="71">
        <v>6250</v>
      </c>
    </row>
    <row r="10" s="64" customFormat="1" ht="26" customHeight="1" spans="1:3">
      <c r="A10" s="70" t="s">
        <v>1801</v>
      </c>
      <c r="B10" s="71">
        <v>203040</v>
      </c>
      <c r="C10" s="71">
        <v>203040</v>
      </c>
    </row>
    <row r="11" s="64" customFormat="1" ht="26" customHeight="1" spans="1:3">
      <c r="A11" s="70" t="s">
        <v>1802</v>
      </c>
      <c r="B11" s="71">
        <v>266000</v>
      </c>
      <c r="C11" s="71">
        <v>266000</v>
      </c>
    </row>
    <row r="12" s="64" customFormat="1" ht="26" customHeight="1" spans="1:3">
      <c r="A12" s="70" t="s">
        <v>1803</v>
      </c>
      <c r="B12" s="71">
        <v>496600</v>
      </c>
      <c r="C12" s="71">
        <v>496600</v>
      </c>
    </row>
    <row r="13" s="65" customFormat="1" ht="20.1" customHeight="1"/>
    <row r="14" s="65" customFormat="1" ht="20.1" customHeight="1"/>
    <row r="15" s="65" customFormat="1" ht="20.1" customHeight="1"/>
    <row r="16" s="65" customFormat="1" ht="20.1" customHeight="1"/>
    <row r="17" s="65" customFormat="1" ht="20.1" customHeight="1"/>
    <row r="18" s="65" customFormat="1" ht="20.1" customHeight="1"/>
    <row r="19" s="65" customFormat="1" ht="20.1" customHeight="1"/>
    <row r="20" s="65" customFormat="1" ht="20.1" customHeight="1"/>
    <row r="21" s="65" customFormat="1" ht="20.1" customHeight="1"/>
    <row r="22" s="65" customFormat="1" ht="20.1" customHeight="1"/>
    <row r="23" s="65" customFormat="1" ht="20.1" customHeight="1"/>
    <row r="24" s="65" customFormat="1" ht="20.1" customHeight="1"/>
    <row r="25" s="65" customFormat="1" ht="20.1" customHeight="1"/>
    <row r="26" s="65" customFormat="1" ht="20.1" customHeight="1"/>
    <row r="27" s="65" customFormat="1" ht="20.1" customHeight="1"/>
    <row r="28" s="65" customFormat="1" ht="20.1" customHeight="1"/>
    <row r="29" s="65" customFormat="1" ht="20.1" customHeight="1"/>
    <row r="30" s="65" customFormat="1" ht="20.1" customHeight="1"/>
    <row r="31" s="65" customFormat="1" ht="20.1" customHeight="1"/>
    <row r="32" s="65" customFormat="1" ht="20.1" customHeight="1"/>
    <row r="33" s="65" customFormat="1" ht="20.1" customHeight="1"/>
    <row r="34" s="65" customFormat="1" ht="20.1" customHeight="1"/>
    <row r="35" s="65" customFormat="1" ht="20.1" customHeight="1"/>
    <row r="36" s="65" customFormat="1" ht="20.1" customHeight="1"/>
    <row r="37" s="65" customFormat="1" ht="20.1" customHeight="1"/>
    <row r="38" s="65" customFormat="1" ht="20.1" customHeight="1"/>
    <row r="39" s="65" customFormat="1" ht="20.1" customHeight="1"/>
    <row r="40" s="65" customFormat="1" ht="20.1" customHeight="1"/>
    <row r="41" s="65" customFormat="1" ht="20.1" customHeight="1"/>
    <row r="42" s="65" customFormat="1" ht="20.1" customHeight="1"/>
    <row r="43" s="65" customFormat="1" ht="20.1" customHeight="1"/>
    <row r="44" s="65" customFormat="1" ht="20.1" customHeight="1"/>
    <row r="45" s="65" customFormat="1" ht="20.1" customHeight="1"/>
    <row r="46" s="65" customFormat="1" ht="20.1" customHeight="1"/>
    <row r="47" s="65" customFormat="1" ht="20.1" customHeight="1"/>
    <row r="48" s="65" customFormat="1" ht="20.1" customHeight="1"/>
    <row r="49" s="65" customFormat="1" ht="20.1" customHeight="1"/>
    <row r="50" s="65" customFormat="1" ht="20.1" customHeight="1"/>
    <row r="51" s="65" customFormat="1" ht="20.1" customHeight="1"/>
    <row r="52" s="65" customFormat="1" ht="20.1" customHeight="1"/>
    <row r="53" s="65" customFormat="1" ht="20.1" customHeight="1"/>
    <row r="54" s="65" customFormat="1" ht="20.1" customHeight="1"/>
    <row r="55" s="65" customFormat="1" ht="20.1" customHeight="1"/>
    <row r="56" s="65" customFormat="1" ht="20.1" customHeight="1"/>
    <row r="57" s="65" customFormat="1" ht="20.1" customHeight="1"/>
    <row r="58" s="65" customFormat="1" ht="20.1" customHeight="1"/>
    <row r="59" s="65" customFormat="1" ht="20.1" customHeight="1"/>
    <row r="60" s="65" customFormat="1" ht="20.1" customHeight="1"/>
    <row r="61" s="65" customFormat="1" ht="20.1" customHeight="1"/>
    <row r="62" s="65" customFormat="1" ht="20.1" customHeight="1"/>
    <row r="63" s="65" customFormat="1" ht="20.1" customHeight="1"/>
    <row r="64" s="65" customFormat="1" ht="20.1" customHeight="1"/>
    <row r="65" s="65" customFormat="1" ht="20.1" customHeight="1"/>
    <row r="66" s="65" customFormat="1" ht="20.1" customHeight="1"/>
    <row r="67" s="65" customFormat="1" ht="20.1" customHeight="1"/>
    <row r="68" s="65" customFormat="1" ht="20.1" customHeight="1"/>
    <row r="69" s="65" customFormat="1" ht="20.1" customHeight="1"/>
    <row r="70" s="65" customFormat="1" ht="20.1" customHeight="1"/>
    <row r="71" s="65" customFormat="1" ht="20.1" customHeight="1"/>
    <row r="72" s="65" customFormat="1" ht="20.1" customHeight="1"/>
    <row r="73" s="65" customFormat="1" ht="20.1" customHeight="1"/>
    <row r="74" s="65" customFormat="1" ht="20.1" customHeight="1"/>
    <row r="75" s="65" customFormat="1" ht="20.1" customHeight="1"/>
    <row r="76" s="65" customFormat="1" ht="20.1" customHeight="1"/>
    <row r="77" s="65" customFormat="1" ht="20.1" customHeight="1"/>
    <row r="78" s="65" customFormat="1" ht="20.1" customHeight="1"/>
    <row r="79" s="65" customFormat="1" ht="20.1" customHeight="1"/>
    <row r="80" s="65" customFormat="1" ht="20.1" customHeight="1"/>
    <row r="81" s="65" customFormat="1" ht="20.1" customHeight="1"/>
    <row r="82" s="65" customFormat="1" ht="20.1" customHeight="1"/>
    <row r="83" s="65" customFormat="1" ht="20.1" customHeight="1"/>
    <row r="84" s="65" customFormat="1" ht="20.1" customHeight="1"/>
    <row r="85" s="65" customFormat="1" ht="20.1" customHeight="1"/>
    <row r="86" s="65" customFormat="1" ht="20.1" customHeight="1"/>
    <row r="87" s="65" customFormat="1" ht="20.1" customHeight="1"/>
    <row r="88" s="65" customFormat="1" ht="20.1" customHeight="1"/>
    <row r="89" s="65" customFormat="1" ht="20.1" customHeight="1"/>
    <row r="90" s="65" customFormat="1" ht="20.1" customHeight="1"/>
    <row r="91" s="65" customFormat="1" ht="20.1" customHeight="1"/>
    <row r="92" s="65" customFormat="1" ht="20.1" customHeight="1"/>
    <row r="93" s="65" customFormat="1" ht="20.1" customHeight="1"/>
    <row r="94" s="65" customFormat="1" ht="20.1" customHeight="1"/>
    <row r="95" s="65" customFormat="1" ht="20.1" customHeight="1"/>
    <row r="96" s="65" customFormat="1" ht="20.1" customHeight="1"/>
    <row r="97" s="65" customFormat="1" ht="20.1" customHeight="1"/>
    <row r="98" s="65" customFormat="1" ht="20.1" customHeight="1"/>
    <row r="99" s="65" customFormat="1" ht="20.1" customHeight="1"/>
    <row r="100" s="65" customFormat="1" ht="20.1" customHeight="1"/>
    <row r="101" s="65" customFormat="1" ht="20.1" customHeight="1"/>
    <row r="102" s="65" customFormat="1" ht="20.1" customHeight="1"/>
    <row r="103" s="65" customFormat="1" ht="20.1" customHeight="1"/>
    <row r="104" s="65" customFormat="1" ht="20.1" customHeight="1"/>
    <row r="105" s="65" customFormat="1" ht="20.1" customHeight="1"/>
    <row r="106" s="65" customFormat="1" ht="20.1" customHeight="1"/>
    <row r="107" s="65" customFormat="1" ht="20.1" customHeight="1"/>
    <row r="108" s="65" customFormat="1" ht="20.1" customHeight="1"/>
    <row r="109" s="65" customFormat="1" ht="20.1" customHeight="1"/>
    <row r="110" s="65" customFormat="1" ht="20.1" customHeight="1"/>
    <row r="111" s="65" customFormat="1" ht="20.1" customHeight="1"/>
    <row r="112" s="65" customFormat="1" ht="20.1" customHeight="1"/>
    <row r="113" s="65" customFormat="1" ht="20.1" customHeight="1"/>
    <row r="114" s="65" customFormat="1" ht="20.1" customHeight="1"/>
    <row r="115" s="65" customFormat="1" ht="20.1" customHeight="1"/>
    <row r="116" s="65" customFormat="1" ht="20.1" customHeight="1"/>
    <row r="117" s="65" customFormat="1" ht="20.1" customHeight="1"/>
    <row r="118" s="65" customFormat="1" ht="20.1" customHeight="1"/>
    <row r="119" s="65" customFormat="1" ht="20.1" customHeight="1"/>
    <row r="120" s="65" customFormat="1" ht="20.1" customHeight="1"/>
    <row r="121" s="65" customFormat="1" ht="20.1" customHeight="1"/>
    <row r="122" s="65" customFormat="1" ht="20.1" customHeight="1"/>
    <row r="123" s="61" customFormat="1" ht="20.1" customHeight="1"/>
    <row r="124" s="61" customFormat="1" ht="20.1" customHeight="1"/>
    <row r="125" s="61" customFormat="1" ht="20.1" customHeight="1"/>
    <row r="126" s="61" customFormat="1" ht="20.1" customHeight="1"/>
    <row r="127" s="61" customFormat="1" ht="20.1" customHeight="1"/>
    <row r="128" s="61" customFormat="1" ht="20.1" customHeight="1"/>
    <row r="129" s="61" customFormat="1" ht="20.1" customHeight="1"/>
    <row r="130" s="61" customFormat="1" ht="20.1" customHeight="1"/>
    <row r="131" s="61" customFormat="1" ht="20.1" customHeight="1"/>
    <row r="132" s="61" customFormat="1" ht="20.1" customHeight="1"/>
  </sheetData>
  <mergeCells count="1">
    <mergeCell ref="A2:C2"/>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5"/>
    <pageSetUpPr fitToPage="1"/>
  </sheetPr>
  <dimension ref="A1:G16"/>
  <sheetViews>
    <sheetView workbookViewId="0">
      <selection activeCell="J19" sqref="J19"/>
    </sheetView>
  </sheetViews>
  <sheetFormatPr defaultColWidth="9" defaultRowHeight="14.4" outlineLevelCol="6"/>
  <cols>
    <col min="1" max="1" width="16.6296296296296" customWidth="1"/>
    <col min="2" max="7" width="14.5" customWidth="1"/>
  </cols>
  <sheetData>
    <row r="1" customFormat="1" spans="1:1">
      <c r="A1" t="s">
        <v>1804</v>
      </c>
    </row>
    <row r="2" spans="1:7">
      <c r="A2" s="41"/>
      <c r="B2" s="41"/>
      <c r="C2" s="41"/>
      <c r="D2" s="41"/>
      <c r="E2" s="41"/>
      <c r="F2" s="41"/>
      <c r="G2" s="41"/>
    </row>
    <row r="3" spans="1:7">
      <c r="A3" s="42"/>
      <c r="B3" s="42"/>
      <c r="C3" s="42"/>
      <c r="D3" s="42"/>
      <c r="E3" s="42"/>
      <c r="F3" s="42"/>
      <c r="G3" s="42"/>
    </row>
    <row r="4" ht="24" customHeight="1" spans="1:7">
      <c r="A4" s="31" t="s">
        <v>1805</v>
      </c>
      <c r="B4" s="31"/>
      <c r="C4" s="31"/>
      <c r="D4" s="31"/>
      <c r="E4" s="31"/>
      <c r="F4" s="31"/>
      <c r="G4" s="31"/>
    </row>
    <row r="5" spans="1:7">
      <c r="A5" s="49"/>
      <c r="B5" s="49"/>
      <c r="C5" s="49"/>
      <c r="D5" s="49"/>
      <c r="E5" s="49"/>
      <c r="F5" s="49"/>
      <c r="G5" s="49"/>
    </row>
    <row r="6" ht="17" customHeight="1" spans="1:7">
      <c r="A6" s="42"/>
      <c r="B6" s="42"/>
      <c r="C6" s="42"/>
      <c r="D6" s="42"/>
      <c r="E6" s="42"/>
      <c r="F6" s="43" t="s">
        <v>26</v>
      </c>
      <c r="G6" s="43"/>
    </row>
    <row r="7" ht="29.25" customHeight="1" spans="1:7">
      <c r="A7" s="44" t="s">
        <v>1806</v>
      </c>
      <c r="B7" s="44" t="s">
        <v>1807</v>
      </c>
      <c r="C7" s="44"/>
      <c r="D7" s="44"/>
      <c r="E7" s="50" t="s">
        <v>1808</v>
      </c>
      <c r="F7" s="51"/>
      <c r="G7" s="52"/>
    </row>
    <row r="8" ht="16" customHeight="1" spans="1:7">
      <c r="A8" s="44"/>
      <c r="B8" s="53"/>
      <c r="C8" s="44" t="s">
        <v>1809</v>
      </c>
      <c r="D8" s="44" t="s">
        <v>1810</v>
      </c>
      <c r="E8" s="53"/>
      <c r="F8" s="44" t="s">
        <v>1809</v>
      </c>
      <c r="G8" s="44" t="s">
        <v>1810</v>
      </c>
    </row>
    <row r="9" ht="16" customHeight="1" spans="1:7">
      <c r="A9" s="54" t="s">
        <v>1811</v>
      </c>
      <c r="B9" s="54" t="s">
        <v>1812</v>
      </c>
      <c r="C9" s="54" t="s">
        <v>1813</v>
      </c>
      <c r="D9" s="54" t="s">
        <v>1814</v>
      </c>
      <c r="E9" s="54" t="s">
        <v>1815</v>
      </c>
      <c r="F9" s="54" t="s">
        <v>1816</v>
      </c>
      <c r="G9" s="54" t="s">
        <v>1817</v>
      </c>
    </row>
    <row r="10" spans="1:7">
      <c r="A10" s="55" t="s">
        <v>1818</v>
      </c>
      <c r="B10" s="56">
        <v>1562100</v>
      </c>
      <c r="C10" s="56">
        <v>1065500</v>
      </c>
      <c r="D10" s="56">
        <v>496600</v>
      </c>
      <c r="E10" s="56">
        <f>(SUM(F10:G14))</f>
        <v>1338728.22</v>
      </c>
      <c r="F10" s="56">
        <v>869688.22</v>
      </c>
      <c r="G10" s="56">
        <v>469040</v>
      </c>
    </row>
    <row r="11" spans="1:7">
      <c r="A11" s="57"/>
      <c r="B11" s="58"/>
      <c r="C11" s="58"/>
      <c r="D11" s="58"/>
      <c r="E11" s="58"/>
      <c r="F11" s="58"/>
      <c r="G11" s="58"/>
    </row>
    <row r="12" spans="1:7">
      <c r="A12" s="57"/>
      <c r="B12" s="58"/>
      <c r="C12" s="58"/>
      <c r="D12" s="58"/>
      <c r="E12" s="58"/>
      <c r="F12" s="58"/>
      <c r="G12" s="58"/>
    </row>
    <row r="13" spans="1:7">
      <c r="A13" s="57"/>
      <c r="B13" s="58"/>
      <c r="C13" s="58"/>
      <c r="D13" s="58"/>
      <c r="E13" s="58"/>
      <c r="F13" s="58"/>
      <c r="G13" s="58"/>
    </row>
    <row r="14" spans="1:7">
      <c r="A14" s="59"/>
      <c r="B14" s="60"/>
      <c r="C14" s="60"/>
      <c r="D14" s="60"/>
      <c r="E14" s="60"/>
      <c r="F14" s="60"/>
      <c r="G14" s="60"/>
    </row>
    <row r="15" s="48" customFormat="1" ht="27" customHeight="1" spans="1:7">
      <c r="A15" s="39" t="s">
        <v>1819</v>
      </c>
      <c r="B15" s="39"/>
      <c r="C15" s="39"/>
      <c r="D15" s="39"/>
      <c r="E15" s="39"/>
      <c r="F15" s="39"/>
      <c r="G15" s="39"/>
    </row>
    <row r="16" s="48" customFormat="1" ht="27" customHeight="1" spans="1:7">
      <c r="A16" s="42" t="s">
        <v>1820</v>
      </c>
      <c r="B16" s="42"/>
      <c r="C16" s="42"/>
      <c r="D16" s="42"/>
      <c r="E16" s="42"/>
      <c r="F16" s="42"/>
      <c r="G16" s="42"/>
    </row>
  </sheetData>
  <mergeCells count="15">
    <mergeCell ref="A4:G4"/>
    <mergeCell ref="A5:G5"/>
    <mergeCell ref="F6:G6"/>
    <mergeCell ref="B7:D7"/>
    <mergeCell ref="E7:G7"/>
    <mergeCell ref="A15:G15"/>
    <mergeCell ref="A16:G16"/>
    <mergeCell ref="A7:A8"/>
    <mergeCell ref="A10:A14"/>
    <mergeCell ref="B10:B14"/>
    <mergeCell ref="C10:C14"/>
    <mergeCell ref="D10:D14"/>
    <mergeCell ref="E10:E14"/>
    <mergeCell ref="F10:F14"/>
    <mergeCell ref="G10:G14"/>
  </mergeCells>
  <pageMargins left="0.699305555555556" right="0.699305555555556" top="0.75" bottom="0.75" header="0.3" footer="0.3"/>
  <pageSetup paperSize="9" scale="97"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5"/>
  </sheetPr>
  <dimension ref="A1:H7"/>
  <sheetViews>
    <sheetView workbookViewId="0">
      <selection activeCell="H15" sqref="H15"/>
    </sheetView>
  </sheetViews>
  <sheetFormatPr defaultColWidth="9" defaultRowHeight="14.4" outlineLevelRow="6" outlineLevelCol="7"/>
  <cols>
    <col min="1" max="1" width="11.8796296296296" customWidth="1"/>
    <col min="4" max="4" width="10.5" customWidth="1"/>
    <col min="5" max="5" width="11.1296296296296" customWidth="1"/>
    <col min="6" max="6" width="12.5" customWidth="1"/>
    <col min="7" max="7" width="12.25" customWidth="1"/>
    <col min="8" max="8" width="21.8796296296296" customWidth="1"/>
  </cols>
  <sheetData>
    <row r="1" spans="1:8">
      <c r="A1" s="41" t="s">
        <v>1821</v>
      </c>
      <c r="B1" s="42"/>
      <c r="C1" s="42"/>
      <c r="D1" s="42"/>
      <c r="E1" s="42"/>
      <c r="F1" s="42"/>
      <c r="G1" s="42"/>
      <c r="H1" s="42"/>
    </row>
    <row r="2" ht="47.25" customHeight="1" spans="1:8">
      <c r="A2" s="31" t="s">
        <v>20</v>
      </c>
      <c r="B2" s="31"/>
      <c r="C2" s="31"/>
      <c r="D2" s="31"/>
      <c r="E2" s="31"/>
      <c r="F2" s="31"/>
      <c r="G2" s="31"/>
      <c r="H2" s="31"/>
    </row>
    <row r="3" spans="1:8">
      <c r="A3" s="43" t="s">
        <v>26</v>
      </c>
      <c r="B3" s="43"/>
      <c r="C3" s="43"/>
      <c r="D3" s="43"/>
      <c r="E3" s="43"/>
      <c r="F3" s="43"/>
      <c r="G3" s="43"/>
      <c r="H3" s="43"/>
    </row>
    <row r="4" ht="28.8" spans="1:8">
      <c r="A4" s="44" t="s">
        <v>1822</v>
      </c>
      <c r="B4" s="44" t="s">
        <v>1823</v>
      </c>
      <c r="C4" s="44" t="s">
        <v>1824</v>
      </c>
      <c r="D4" s="44" t="s">
        <v>1825</v>
      </c>
      <c r="E4" s="44" t="s">
        <v>1826</v>
      </c>
      <c r="F4" s="44" t="s">
        <v>1827</v>
      </c>
      <c r="G4" s="44" t="s">
        <v>1828</v>
      </c>
      <c r="H4" s="44" t="s">
        <v>1829</v>
      </c>
    </row>
    <row r="5" ht="109" customHeight="1" spans="1:8">
      <c r="A5" s="45" t="s">
        <v>1830</v>
      </c>
      <c r="B5" s="45" t="s">
        <v>1831</v>
      </c>
      <c r="C5" s="45" t="s">
        <v>1832</v>
      </c>
      <c r="D5" s="45" t="s">
        <v>1833</v>
      </c>
      <c r="E5" s="45" t="s">
        <v>1834</v>
      </c>
      <c r="F5" s="45" t="s">
        <v>1835</v>
      </c>
      <c r="G5" s="46">
        <v>97000</v>
      </c>
      <c r="H5" s="47">
        <v>43493</v>
      </c>
    </row>
    <row r="6" ht="109" customHeight="1" spans="1:8">
      <c r="A6" s="45" t="s">
        <v>1836</v>
      </c>
      <c r="B6" s="45" t="s">
        <v>1837</v>
      </c>
      <c r="C6" s="45" t="s">
        <v>1838</v>
      </c>
      <c r="D6" s="45" t="s">
        <v>1839</v>
      </c>
      <c r="E6" s="45" t="s">
        <v>1839</v>
      </c>
      <c r="F6" s="45" t="s">
        <v>1840</v>
      </c>
      <c r="G6" s="46">
        <v>800</v>
      </c>
      <c r="H6" s="47">
        <v>43493</v>
      </c>
    </row>
    <row r="7" ht="40" customHeight="1" spans="1:8">
      <c r="A7" s="39" t="s">
        <v>1841</v>
      </c>
      <c r="B7" s="39"/>
      <c r="C7" s="39"/>
      <c r="D7" s="39"/>
      <c r="E7" s="39"/>
      <c r="F7" s="39"/>
      <c r="G7" s="39"/>
      <c r="H7" s="39"/>
    </row>
  </sheetData>
  <mergeCells count="3">
    <mergeCell ref="A2:H2"/>
    <mergeCell ref="A3:H3"/>
    <mergeCell ref="A7:H7"/>
  </mergeCells>
  <printOptions horizontalCentered="1"/>
  <pageMargins left="0.700694444444445" right="0.700694444444445" top="0.751388888888889" bottom="0.751388888888889" header="0.298611111111111" footer="0.298611111111111"/>
  <pageSetup paperSize="9" orientation="landscape"/>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5"/>
  </sheetPr>
  <dimension ref="A1:B49"/>
  <sheetViews>
    <sheetView workbookViewId="0">
      <selection activeCell="A6" sqref="A6"/>
    </sheetView>
  </sheetViews>
  <sheetFormatPr defaultColWidth="9" defaultRowHeight="14.4" outlineLevelCol="1"/>
  <cols>
    <col min="1" max="1" width="39.75" customWidth="1"/>
    <col min="2" max="2" width="29.3796296296296" customWidth="1"/>
    <col min="3" max="3" width="9.37962962962963"/>
    <col min="4" max="4" width="11.5"/>
    <col min="5" max="5" width="10.3796296296296"/>
  </cols>
  <sheetData>
    <row r="1" customFormat="1" spans="1:1">
      <c r="A1" s="30" t="s">
        <v>1842</v>
      </c>
    </row>
    <row r="2" ht="39" customHeight="1" spans="1:2">
      <c r="A2" s="31" t="s">
        <v>21</v>
      </c>
      <c r="B2" s="31"/>
    </row>
    <row r="3" spans="1:2">
      <c r="A3" s="32"/>
      <c r="B3" s="33" t="s">
        <v>26</v>
      </c>
    </row>
    <row r="4" ht="18" customHeight="1" spans="1:2">
      <c r="A4" s="34" t="s">
        <v>82</v>
      </c>
      <c r="B4" s="34" t="s">
        <v>1818</v>
      </c>
    </row>
    <row r="5" ht="18" customHeight="1" spans="1:2">
      <c r="A5" s="35" t="s">
        <v>1843</v>
      </c>
      <c r="B5" s="36">
        <f>(B6+B7)</f>
        <v>940998.13</v>
      </c>
    </row>
    <row r="6" ht="18" customHeight="1" spans="1:2">
      <c r="A6" s="37" t="s">
        <v>1844</v>
      </c>
      <c r="B6" s="38">
        <v>737958.13</v>
      </c>
    </row>
    <row r="7" ht="18" customHeight="1" spans="1:2">
      <c r="A7" s="37" t="s">
        <v>1845</v>
      </c>
      <c r="B7" s="38">
        <v>203040</v>
      </c>
    </row>
    <row r="8" ht="18" customHeight="1" spans="1:2">
      <c r="A8" s="35" t="s">
        <v>1846</v>
      </c>
      <c r="B8" s="36">
        <f>(B9+B10)</f>
        <v>1164300</v>
      </c>
    </row>
    <row r="9" ht="18" customHeight="1" spans="1:2">
      <c r="A9" s="37" t="s">
        <v>1844</v>
      </c>
      <c r="B9" s="38">
        <v>933700</v>
      </c>
    </row>
    <row r="10" ht="18" customHeight="1" spans="1:2">
      <c r="A10" s="37" t="s">
        <v>1845</v>
      </c>
      <c r="B10" s="38">
        <v>230600</v>
      </c>
    </row>
    <row r="11" ht="18" customHeight="1" spans="1:2">
      <c r="A11" s="35" t="s">
        <v>1847</v>
      </c>
      <c r="B11" s="36">
        <f>(SUM(B12:B17))</f>
        <v>462140</v>
      </c>
    </row>
    <row r="12" ht="18" customHeight="1" spans="1:2">
      <c r="A12" s="37" t="s">
        <v>1848</v>
      </c>
      <c r="B12" s="38">
        <v>800</v>
      </c>
    </row>
    <row r="13" ht="18" customHeight="1" spans="1:2">
      <c r="A13" s="37" t="s">
        <v>1849</v>
      </c>
      <c r="B13" s="38">
        <v>45860</v>
      </c>
    </row>
    <row r="14" ht="18" customHeight="1" spans="1:2">
      <c r="A14" s="37" t="s">
        <v>1850</v>
      </c>
      <c r="B14" s="38">
        <v>131000</v>
      </c>
    </row>
    <row r="15" ht="18" customHeight="1" spans="1:2">
      <c r="A15" s="37" t="s">
        <v>1851</v>
      </c>
      <c r="B15" s="38">
        <v>97000</v>
      </c>
    </row>
    <row r="16" ht="18" customHeight="1" spans="1:2">
      <c r="A16" s="37" t="s">
        <v>1852</v>
      </c>
      <c r="B16" s="38">
        <v>18480</v>
      </c>
    </row>
    <row r="17" ht="18" customHeight="1" spans="1:2">
      <c r="A17" s="37" t="s">
        <v>1853</v>
      </c>
      <c r="B17" s="38">
        <v>169000</v>
      </c>
    </row>
    <row r="18" ht="18" customHeight="1" spans="1:2">
      <c r="A18" s="35" t="s">
        <v>1854</v>
      </c>
      <c r="B18" s="36">
        <f>(B19+B20)</f>
        <v>64409.91</v>
      </c>
    </row>
    <row r="19" ht="18" customHeight="1" spans="1:2">
      <c r="A19" s="37" t="s">
        <v>1855</v>
      </c>
      <c r="B19" s="38">
        <v>45929.91</v>
      </c>
    </row>
    <row r="20" ht="18" customHeight="1" spans="1:2">
      <c r="A20" s="37" t="s">
        <v>1856</v>
      </c>
      <c r="B20" s="38">
        <v>18480</v>
      </c>
    </row>
    <row r="21" ht="18" customHeight="1" spans="1:2">
      <c r="A21" s="35" t="s">
        <v>1857</v>
      </c>
      <c r="B21" s="36">
        <f>(B22+B23)</f>
        <v>32475.5097</v>
      </c>
    </row>
    <row r="22" ht="18" customHeight="1" spans="1:2">
      <c r="A22" s="37" t="s">
        <v>1858</v>
      </c>
      <c r="B22" s="38">
        <v>25055.4707</v>
      </c>
    </row>
    <row r="23" ht="18" customHeight="1" spans="1:2">
      <c r="A23" s="37" t="s">
        <v>1859</v>
      </c>
      <c r="B23" s="38">
        <v>7420.039</v>
      </c>
    </row>
    <row r="24" ht="18" customHeight="1" spans="1:2">
      <c r="A24" s="35" t="s">
        <v>1860</v>
      </c>
      <c r="B24" s="36">
        <f>(B25+B26)</f>
        <v>1338728.22</v>
      </c>
    </row>
    <row r="25" ht="18" customHeight="1" spans="1:2">
      <c r="A25" s="35" t="s">
        <v>1844</v>
      </c>
      <c r="B25" s="36">
        <v>869688.22</v>
      </c>
    </row>
    <row r="26" ht="18" customHeight="1" spans="1:2">
      <c r="A26" s="37" t="s">
        <v>1845</v>
      </c>
      <c r="B26" s="38">
        <v>469040</v>
      </c>
    </row>
    <row r="27" ht="18" customHeight="1" spans="1:2">
      <c r="A27" s="35" t="s">
        <v>1861</v>
      </c>
      <c r="B27" s="36">
        <f>(B28+B29)</f>
        <v>1562100</v>
      </c>
    </row>
    <row r="28" ht="18" customHeight="1" spans="1:2">
      <c r="A28" s="37" t="s">
        <v>1844</v>
      </c>
      <c r="B28" s="38">
        <v>1065500</v>
      </c>
    </row>
    <row r="29" ht="18" customHeight="1" spans="1:2">
      <c r="A29" s="37" t="s">
        <v>1845</v>
      </c>
      <c r="B29" s="38">
        <v>496600</v>
      </c>
    </row>
    <row r="30" ht="108" customHeight="1" spans="1:2">
      <c r="A30" s="39" t="s">
        <v>1862</v>
      </c>
      <c r="B30" s="39"/>
    </row>
    <row r="31" spans="1:2">
      <c r="A31" s="40"/>
      <c r="B31" s="40"/>
    </row>
    <row r="32" spans="1:2">
      <c r="A32" s="40"/>
      <c r="B32" s="40"/>
    </row>
    <row r="33" spans="1:2">
      <c r="A33" s="40"/>
      <c r="B33" s="40"/>
    </row>
    <row r="34" spans="1:2">
      <c r="A34" s="40"/>
      <c r="B34" s="40"/>
    </row>
    <row r="35" spans="1:2">
      <c r="A35" s="40"/>
      <c r="B35" s="40"/>
    </row>
    <row r="36" spans="1:2">
      <c r="A36" s="40"/>
      <c r="B36" s="40"/>
    </row>
    <row r="37" spans="1:2">
      <c r="A37" s="40"/>
      <c r="B37" s="40"/>
    </row>
    <row r="38" spans="1:2">
      <c r="A38" s="40"/>
      <c r="B38" s="40"/>
    </row>
    <row r="39" spans="1:2">
      <c r="A39" s="40"/>
      <c r="B39" s="40"/>
    </row>
    <row r="40" spans="1:2">
      <c r="A40" s="40"/>
      <c r="B40" s="40"/>
    </row>
    <row r="41" spans="1:2">
      <c r="A41" s="40"/>
      <c r="B41" s="40"/>
    </row>
    <row r="42" spans="1:2">
      <c r="A42" s="40"/>
      <c r="B42" s="40"/>
    </row>
    <row r="43" spans="1:2">
      <c r="A43" s="40"/>
      <c r="B43" s="40"/>
    </row>
    <row r="44" spans="1:2">
      <c r="A44" s="40"/>
      <c r="B44" s="40"/>
    </row>
    <row r="45" spans="1:2">
      <c r="A45" s="40"/>
      <c r="B45" s="40"/>
    </row>
    <row r="46" spans="1:2">
      <c r="A46" s="40"/>
      <c r="B46" s="40"/>
    </row>
    <row r="47" spans="1:2">
      <c r="A47" s="40"/>
      <c r="B47" s="40"/>
    </row>
    <row r="48" spans="1:2">
      <c r="A48" s="40"/>
      <c r="B48" s="40"/>
    </row>
    <row r="49" spans="1:2">
      <c r="A49" s="40"/>
      <c r="B49" s="40"/>
    </row>
  </sheetData>
  <mergeCells count="2">
    <mergeCell ref="A2:B2"/>
    <mergeCell ref="A30:B30"/>
  </mergeCells>
  <pageMargins left="0.699305555555556" right="0.699305555555556" top="0.75" bottom="0.75" header="0.3" footer="0.3"/>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5"/>
  </sheetPr>
  <dimension ref="A1:H16"/>
  <sheetViews>
    <sheetView workbookViewId="0">
      <selection activeCell="M5" sqref="M5"/>
    </sheetView>
  </sheetViews>
  <sheetFormatPr defaultColWidth="8.87962962962963" defaultRowHeight="14.4" outlineLevelCol="7"/>
  <cols>
    <col min="1" max="1" width="86.25" customWidth="1"/>
  </cols>
  <sheetData>
    <row r="1" spans="1:1">
      <c r="A1" t="s">
        <v>1863</v>
      </c>
    </row>
    <row r="2" ht="57" customHeight="1" spans="1:8">
      <c r="A2" s="24" t="s">
        <v>1864</v>
      </c>
      <c r="B2" s="25"/>
      <c r="C2" s="25"/>
      <c r="D2" s="25"/>
      <c r="E2" s="25"/>
      <c r="F2" s="25"/>
      <c r="G2" s="25"/>
      <c r="H2" s="25"/>
    </row>
    <row r="3" ht="18" customHeight="1" spans="1:1">
      <c r="A3" s="26" t="s">
        <v>1865</v>
      </c>
    </row>
    <row r="4" ht="126" customHeight="1" spans="1:1">
      <c r="A4" s="27" t="s">
        <v>1866</v>
      </c>
    </row>
    <row r="5" ht="252" customHeight="1" spans="1:1">
      <c r="A5" s="28"/>
    </row>
    <row r="6" ht="276" customHeight="1" spans="1:1">
      <c r="A6" s="28"/>
    </row>
    <row r="7" ht="20" customHeight="1" spans="1:1">
      <c r="A7" s="26" t="s">
        <v>1867</v>
      </c>
    </row>
    <row r="8" ht="110" customHeight="1" spans="1:1">
      <c r="A8" s="27" t="s">
        <v>1868</v>
      </c>
    </row>
    <row r="9" ht="97" customHeight="1" spans="1:1">
      <c r="A9" s="28"/>
    </row>
    <row r="10" ht="33" hidden="1" customHeight="1" spans="1:1">
      <c r="A10" s="29"/>
    </row>
    <row r="11" ht="15" customHeight="1" spans="1:1">
      <c r="A11" s="26" t="s">
        <v>1869</v>
      </c>
    </row>
    <row r="12" ht="32" customHeight="1" spans="1:1">
      <c r="A12" s="27" t="s">
        <v>1870</v>
      </c>
    </row>
    <row r="13" ht="32" customHeight="1" spans="1:1">
      <c r="A13" s="29"/>
    </row>
    <row r="14" ht="16" customHeight="1" spans="1:1">
      <c r="A14" s="26" t="s">
        <v>1871</v>
      </c>
    </row>
    <row r="15" ht="54" customHeight="1" spans="1:1">
      <c r="A15" s="27" t="s">
        <v>1872</v>
      </c>
    </row>
    <row r="16" ht="39" customHeight="1" spans="1:1">
      <c r="A16" s="29"/>
    </row>
  </sheetData>
  <mergeCells count="4">
    <mergeCell ref="A4:A6"/>
    <mergeCell ref="A8:A10"/>
    <mergeCell ref="A12:A13"/>
    <mergeCell ref="A15:A16"/>
  </mergeCells>
  <pageMargins left="0.751388888888889" right="0.751388888888889" top="1" bottom="1" header="0.511805555555556" footer="0.511805555555556"/>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5"/>
  </sheetPr>
  <dimension ref="A1:H14"/>
  <sheetViews>
    <sheetView workbookViewId="0">
      <selection activeCell="C9" sqref="C9"/>
    </sheetView>
  </sheetViews>
  <sheetFormatPr defaultColWidth="9" defaultRowHeight="33.75" customHeight="1" outlineLevelCol="7"/>
  <cols>
    <col min="1" max="1" width="15.75" style="16" customWidth="1"/>
    <col min="2" max="2" width="83.1296296296296" style="16" customWidth="1"/>
    <col min="3" max="16384" width="9" style="16"/>
  </cols>
  <sheetData>
    <row r="1" s="16" customFormat="1" customHeight="1" spans="1:8">
      <c r="A1" s="16" t="s">
        <v>1873</v>
      </c>
      <c r="H1" s="16" t="s">
        <v>1874</v>
      </c>
    </row>
    <row r="2" s="16" customFormat="1" customHeight="1" spans="1:2">
      <c r="A2" s="17" t="s">
        <v>23</v>
      </c>
      <c r="B2" s="17"/>
    </row>
    <row r="3" s="16" customFormat="1" customHeight="1" spans="1:2">
      <c r="A3" s="18" t="s">
        <v>1875</v>
      </c>
      <c r="B3" s="19" t="s">
        <v>1876</v>
      </c>
    </row>
    <row r="4" s="16" customFormat="1" ht="68" customHeight="1" spans="1:2">
      <c r="A4" s="20" t="s">
        <v>1877</v>
      </c>
      <c r="B4" s="21" t="s">
        <v>1878</v>
      </c>
    </row>
    <row r="5" s="16" customFormat="1" ht="96" customHeight="1" spans="1:2">
      <c r="A5" s="20" t="s">
        <v>1879</v>
      </c>
      <c r="B5" s="21" t="s">
        <v>1880</v>
      </c>
    </row>
    <row r="6" s="16" customFormat="1" ht="124" customHeight="1" spans="1:2">
      <c r="A6" s="20" t="s">
        <v>1881</v>
      </c>
      <c r="B6" s="21" t="s">
        <v>1882</v>
      </c>
    </row>
    <row r="7" s="16" customFormat="1" ht="52" customHeight="1" spans="1:2">
      <c r="A7" s="20" t="s">
        <v>1883</v>
      </c>
      <c r="B7" s="21" t="s">
        <v>1884</v>
      </c>
    </row>
    <row r="8" s="16" customFormat="1" ht="87" customHeight="1" spans="1:2">
      <c r="A8" s="20" t="s">
        <v>1885</v>
      </c>
      <c r="B8" s="21" t="s">
        <v>1886</v>
      </c>
    </row>
    <row r="9" s="16" customFormat="1" ht="282" customHeight="1" spans="1:2">
      <c r="A9" s="22" t="s">
        <v>1887</v>
      </c>
      <c r="B9" s="21" t="s">
        <v>1888</v>
      </c>
    </row>
    <row r="10" s="16" customFormat="1" customHeight="1" spans="1:2">
      <c r="A10" s="23"/>
      <c r="B10" s="23"/>
    </row>
    <row r="11" s="16" customFormat="1" customHeight="1" spans="1:2">
      <c r="A11" s="23"/>
      <c r="B11" s="23"/>
    </row>
    <row r="12" s="16" customFormat="1" customHeight="1" spans="1:2">
      <c r="A12" s="23"/>
      <c r="B12" s="23"/>
    </row>
    <row r="13" s="16" customFormat="1" customHeight="1" spans="1:2">
      <c r="A13" s="23"/>
      <c r="B13" s="23"/>
    </row>
    <row r="14" s="16" customFormat="1" customHeight="1" spans="1:1">
      <c r="A14" s="16" t="s">
        <v>1889</v>
      </c>
    </row>
  </sheetData>
  <mergeCells count="1">
    <mergeCell ref="A2:B2"/>
  </mergeCells>
  <pageMargins left="0.699305555555556" right="0.699305555555556" top="0.75" bottom="0.75" header="0.3" footer="0.3"/>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7"/>
  <sheetViews>
    <sheetView tabSelected="1" workbookViewId="0">
      <selection activeCell="AG14" sqref="AG14"/>
    </sheetView>
  </sheetViews>
  <sheetFormatPr defaultColWidth="8" defaultRowHeight="14.25" customHeight="1" outlineLevelRow="6"/>
  <cols>
    <col min="1" max="1" width="6.12962962962963" style="2" customWidth="1"/>
    <col min="2" max="31" width="4.65740740740741" style="1" customWidth="1"/>
    <col min="32" max="16384" width="8" style="1"/>
  </cols>
  <sheetData>
    <row r="1" customHeight="1" spans="1:1">
      <c r="A1" s="2" t="s">
        <v>1890</v>
      </c>
    </row>
    <row r="2" s="1" customFormat="1" ht="30" customHeight="1" spans="1:31">
      <c r="A2" s="3" t="s">
        <v>1891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1" customFormat="1" ht="21" customHeight="1" spans="1:35">
      <c r="A3" s="4"/>
      <c r="B3" s="4"/>
      <c r="C3" s="5"/>
      <c r="D3" s="5"/>
      <c r="E3" s="6"/>
      <c r="F3" s="6"/>
      <c r="G3" s="6"/>
      <c r="H3" s="6"/>
      <c r="I3" s="6"/>
      <c r="J3" s="6"/>
      <c r="K3" s="6"/>
      <c r="L3" s="6"/>
      <c r="M3" s="6"/>
      <c r="N3" s="6"/>
      <c r="O3" s="6"/>
      <c r="P3" s="6"/>
      <c r="Q3" s="6"/>
      <c r="R3" s="6"/>
      <c r="S3" s="6"/>
      <c r="T3" s="6"/>
      <c r="U3" s="11"/>
      <c r="V3" s="11"/>
      <c r="W3" s="11"/>
      <c r="X3" s="12"/>
      <c r="Y3" s="12"/>
      <c r="Z3" s="6"/>
      <c r="AA3" s="11"/>
      <c r="AB3" s="11"/>
      <c r="AC3" s="14" t="s">
        <v>26</v>
      </c>
      <c r="AD3" s="14"/>
      <c r="AE3" s="14"/>
      <c r="AF3" s="15"/>
      <c r="AG3" s="15"/>
      <c r="AH3" s="15"/>
      <c r="AI3" s="15"/>
    </row>
    <row r="4" s="1" customFormat="1" ht="30" customHeight="1" spans="1:31">
      <c r="A4" s="7" t="s">
        <v>1892</v>
      </c>
      <c r="B4" s="8" t="s">
        <v>1893</v>
      </c>
      <c r="C4" s="8"/>
      <c r="D4" s="8"/>
      <c r="E4" s="8"/>
      <c r="F4" s="8"/>
      <c r="G4" s="8"/>
      <c r="H4" s="8" t="s">
        <v>1894</v>
      </c>
      <c r="I4" s="8"/>
      <c r="J4" s="8"/>
      <c r="K4" s="8"/>
      <c r="L4" s="8"/>
      <c r="M4" s="8"/>
      <c r="N4" s="8" t="s">
        <v>1895</v>
      </c>
      <c r="O4" s="8"/>
      <c r="P4" s="8"/>
      <c r="Q4" s="8"/>
      <c r="R4" s="8"/>
      <c r="S4" s="8"/>
      <c r="T4" s="7" t="s">
        <v>1896</v>
      </c>
      <c r="U4" s="7"/>
      <c r="V4" s="7"/>
      <c r="W4" s="7"/>
      <c r="X4" s="7"/>
      <c r="Y4" s="7"/>
      <c r="Z4" s="7" t="s">
        <v>1897</v>
      </c>
      <c r="AA4" s="7"/>
      <c r="AB4" s="7"/>
      <c r="AC4" s="7"/>
      <c r="AD4" s="7"/>
      <c r="AE4" s="7"/>
    </row>
    <row r="5" s="1" customFormat="1" ht="30" customHeight="1" spans="1:31">
      <c r="A5" s="7"/>
      <c r="B5" s="8" t="s">
        <v>1898</v>
      </c>
      <c r="C5" s="8" t="s">
        <v>1899</v>
      </c>
      <c r="D5" s="8" t="s">
        <v>1900</v>
      </c>
      <c r="E5" s="8" t="s">
        <v>1901</v>
      </c>
      <c r="F5" s="8" t="s">
        <v>1902</v>
      </c>
      <c r="G5" s="8"/>
      <c r="H5" s="8" t="s">
        <v>1898</v>
      </c>
      <c r="I5" s="8" t="s">
        <v>1903</v>
      </c>
      <c r="J5" s="8" t="s">
        <v>1904</v>
      </c>
      <c r="K5" s="8" t="s">
        <v>1905</v>
      </c>
      <c r="L5" s="8" t="s">
        <v>1902</v>
      </c>
      <c r="M5" s="8"/>
      <c r="N5" s="8" t="s">
        <v>1898</v>
      </c>
      <c r="O5" s="8" t="s">
        <v>1903</v>
      </c>
      <c r="P5" s="8" t="s">
        <v>1904</v>
      </c>
      <c r="Q5" s="8" t="s">
        <v>1905</v>
      </c>
      <c r="R5" s="8" t="s">
        <v>1902</v>
      </c>
      <c r="S5" s="8"/>
      <c r="T5" s="8" t="s">
        <v>1898</v>
      </c>
      <c r="U5" s="8" t="s">
        <v>1903</v>
      </c>
      <c r="V5" s="8" t="s">
        <v>1904</v>
      </c>
      <c r="W5" s="8" t="s">
        <v>1905</v>
      </c>
      <c r="X5" s="8" t="s">
        <v>1902</v>
      </c>
      <c r="Y5" s="8"/>
      <c r="Z5" s="8" t="s">
        <v>1898</v>
      </c>
      <c r="AA5" s="8" t="s">
        <v>1903</v>
      </c>
      <c r="AB5" s="8" t="s">
        <v>1904</v>
      </c>
      <c r="AC5" s="8" t="s">
        <v>1905</v>
      </c>
      <c r="AD5" s="8" t="s">
        <v>1902</v>
      </c>
      <c r="AE5" s="8"/>
    </row>
    <row r="6" s="1" customFormat="1" ht="69" customHeight="1" spans="1:31">
      <c r="A6" s="7"/>
      <c r="B6" s="8"/>
      <c r="C6" s="8"/>
      <c r="D6" s="8"/>
      <c r="E6" s="8"/>
      <c r="F6" s="8" t="s">
        <v>1906</v>
      </c>
      <c r="G6" s="8" t="s">
        <v>1907</v>
      </c>
      <c r="H6" s="8"/>
      <c r="I6" s="8"/>
      <c r="J6" s="8"/>
      <c r="K6" s="8"/>
      <c r="L6" s="8" t="s">
        <v>1906</v>
      </c>
      <c r="M6" s="8" t="s">
        <v>1907</v>
      </c>
      <c r="N6" s="8"/>
      <c r="O6" s="8"/>
      <c r="P6" s="8"/>
      <c r="Q6" s="8"/>
      <c r="R6" s="8" t="s">
        <v>1906</v>
      </c>
      <c r="S6" s="8" t="s">
        <v>1907</v>
      </c>
      <c r="T6" s="8"/>
      <c r="U6" s="8"/>
      <c r="V6" s="8"/>
      <c r="W6" s="8"/>
      <c r="X6" s="8" t="s">
        <v>1906</v>
      </c>
      <c r="Y6" s="8" t="s">
        <v>1907</v>
      </c>
      <c r="Z6" s="8"/>
      <c r="AA6" s="8"/>
      <c r="AB6" s="8"/>
      <c r="AC6" s="8"/>
      <c r="AD6" s="8" t="s">
        <v>1906</v>
      </c>
      <c r="AE6" s="8" t="s">
        <v>1907</v>
      </c>
    </row>
    <row r="7" s="1" customFormat="1" ht="30" customHeight="1" spans="1:31">
      <c r="A7" s="9" t="s">
        <v>1818</v>
      </c>
      <c r="B7" s="10">
        <f>SUM(C7:E7)</f>
        <v>3750</v>
      </c>
      <c r="C7" s="10"/>
      <c r="D7" s="10">
        <v>1162</v>
      </c>
      <c r="E7" s="10">
        <v>2588</v>
      </c>
      <c r="F7" s="10">
        <v>2588</v>
      </c>
      <c r="G7" s="10"/>
      <c r="H7" s="10">
        <f>SUM(I7:K7)</f>
        <v>1469</v>
      </c>
      <c r="I7" s="10"/>
      <c r="J7" s="10">
        <v>327</v>
      </c>
      <c r="K7" s="10">
        <v>1142</v>
      </c>
      <c r="L7" s="10">
        <v>1142</v>
      </c>
      <c r="M7" s="10"/>
      <c r="N7" s="10">
        <f>SUM(O7:Q7)</f>
        <v>1578.94</v>
      </c>
      <c r="O7" s="10">
        <v>32.94</v>
      </c>
      <c r="P7" s="10">
        <v>344</v>
      </c>
      <c r="Q7" s="10">
        <v>1202</v>
      </c>
      <c r="R7" s="10">
        <v>1202</v>
      </c>
      <c r="S7" s="10"/>
      <c r="T7" s="13">
        <f t="shared" ref="T7:X7" si="0">(H7-B7)/B7*100</f>
        <v>-60.8266666666667</v>
      </c>
      <c r="U7" s="13"/>
      <c r="V7" s="13">
        <f t="shared" si="0"/>
        <v>-71.8588640275387</v>
      </c>
      <c r="W7" s="13">
        <f t="shared" si="0"/>
        <v>-55.8732612055641</v>
      </c>
      <c r="X7" s="13">
        <f t="shared" si="0"/>
        <v>-55.8732612055641</v>
      </c>
      <c r="Y7" s="13"/>
      <c r="Z7" s="13">
        <f t="shared" ref="Z7:AD7" si="1">(H7-N7)/N7*100</f>
        <v>-6.96289916019608</v>
      </c>
      <c r="AA7" s="13">
        <f t="shared" si="1"/>
        <v>-100</v>
      </c>
      <c r="AB7" s="13">
        <f t="shared" si="1"/>
        <v>-4.94186046511628</v>
      </c>
      <c r="AC7" s="13">
        <f t="shared" si="1"/>
        <v>-4.99168053244592</v>
      </c>
      <c r="AD7" s="13">
        <f t="shared" si="1"/>
        <v>-4.99168053244592</v>
      </c>
      <c r="AE7" s="13"/>
    </row>
  </sheetData>
  <mergeCells count="35">
    <mergeCell ref="A2:AE2"/>
    <mergeCell ref="A3:B3"/>
    <mergeCell ref="X3:Y3"/>
    <mergeCell ref="AC3:AE3"/>
    <mergeCell ref="B4:G4"/>
    <mergeCell ref="H4:M4"/>
    <mergeCell ref="N4:S4"/>
    <mergeCell ref="T4:Y4"/>
    <mergeCell ref="Z4:AE4"/>
    <mergeCell ref="F5:G5"/>
    <mergeCell ref="L5:M5"/>
    <mergeCell ref="R5:S5"/>
    <mergeCell ref="X5:Y5"/>
    <mergeCell ref="AD5:AE5"/>
    <mergeCell ref="A4:A6"/>
    <mergeCell ref="B5:B6"/>
    <mergeCell ref="C5:C6"/>
    <mergeCell ref="D5:D6"/>
    <mergeCell ref="E5:E6"/>
    <mergeCell ref="H5:H6"/>
    <mergeCell ref="I5:I6"/>
    <mergeCell ref="J5:J6"/>
    <mergeCell ref="K5:K6"/>
    <mergeCell ref="N5:N6"/>
    <mergeCell ref="O5:O6"/>
    <mergeCell ref="P5:P6"/>
    <mergeCell ref="Q5:Q6"/>
    <mergeCell ref="T5:T6"/>
    <mergeCell ref="U5:U6"/>
    <mergeCell ref="V5:V6"/>
    <mergeCell ref="W5:W6"/>
    <mergeCell ref="Z5:Z6"/>
    <mergeCell ref="AA5:AA6"/>
    <mergeCell ref="AB5:AB6"/>
    <mergeCell ref="AC5:AC6"/>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5"/>
  </sheetPr>
  <dimension ref="A1:J80"/>
  <sheetViews>
    <sheetView showZeros="0" workbookViewId="0">
      <pane ySplit="4" topLeftCell="A47" activePane="bottomLeft" state="frozen"/>
      <selection/>
      <selection pane="bottomLeft" activeCell="D74" sqref="D74"/>
    </sheetView>
  </sheetViews>
  <sheetFormatPr defaultColWidth="9" defaultRowHeight="15.75" customHeight="1"/>
  <cols>
    <col min="1" max="1" width="38.75" style="112" customWidth="1"/>
    <col min="2" max="5" width="15.5" style="92" customWidth="1"/>
    <col min="6" max="7" width="14.3796296296296" style="92" customWidth="1"/>
    <col min="8" max="8" width="13.6296296296296" style="92" customWidth="1"/>
    <col min="9" max="9" width="9" style="92"/>
    <col min="10" max="10" width="12.6296296296296" style="92"/>
    <col min="11" max="11" width="13.75" style="92"/>
    <col min="12" max="16384" width="9" style="92"/>
  </cols>
  <sheetData>
    <row r="1" customHeight="1" spans="1:1">
      <c r="A1" s="112" t="s">
        <v>81</v>
      </c>
    </row>
    <row r="2" ht="32.25" customHeight="1" spans="1:8">
      <c r="A2" s="113" t="s">
        <v>2</v>
      </c>
      <c r="B2" s="17"/>
      <c r="C2" s="17"/>
      <c r="D2" s="17"/>
      <c r="E2" s="17"/>
      <c r="F2" s="17"/>
      <c r="G2" s="17"/>
      <c r="H2" s="17"/>
    </row>
    <row r="3" customHeight="1" spans="1:8">
      <c r="A3" s="199"/>
      <c r="B3" s="200"/>
      <c r="C3" s="200"/>
      <c r="D3" s="200"/>
      <c r="E3" s="201"/>
      <c r="F3" s="200"/>
      <c r="G3" s="200"/>
      <c r="H3" s="202" t="s">
        <v>26</v>
      </c>
    </row>
    <row r="4" ht="30" customHeight="1" spans="1:8">
      <c r="A4" s="115" t="s">
        <v>82</v>
      </c>
      <c r="B4" s="95" t="s">
        <v>28</v>
      </c>
      <c r="C4" s="95" t="s">
        <v>29</v>
      </c>
      <c r="D4" s="95" t="s">
        <v>30</v>
      </c>
      <c r="E4" s="95" t="s">
        <v>31</v>
      </c>
      <c r="F4" s="82" t="s">
        <v>32</v>
      </c>
      <c r="G4" s="82" t="s">
        <v>33</v>
      </c>
      <c r="H4" s="82" t="s">
        <v>34</v>
      </c>
    </row>
    <row r="5" s="93" customFormat="1" ht="18" customHeight="1" spans="1:8">
      <c r="A5" s="203" t="s">
        <v>62</v>
      </c>
      <c r="B5" s="100">
        <f>SUM(B6,B13,B54)</f>
        <v>272856</v>
      </c>
      <c r="C5" s="100">
        <f>SUM(C6,C13,C54)</f>
        <v>206000</v>
      </c>
      <c r="D5" s="100">
        <v>253509</v>
      </c>
      <c r="E5" s="100">
        <v>227537</v>
      </c>
      <c r="F5" s="101">
        <f t="shared" ref="F5:F68" si="0">IF(B5&lt;&gt;0,(E5/B5)*100,0)</f>
        <v>83.3908728413522</v>
      </c>
      <c r="G5" s="101">
        <f t="shared" ref="G5:G68" si="1">IF(C5&lt;&gt;0,(E5/C5)*100,0)</f>
        <v>110.454854368932</v>
      </c>
      <c r="H5" s="101">
        <f t="shared" ref="H5:H68" si="2">IF(D5&lt;&gt;0,(E5/D5-1)*100,0)</f>
        <v>-10.2450011636668</v>
      </c>
    </row>
    <row r="6" s="93" customFormat="1" ht="18" customHeight="1" spans="1:8">
      <c r="A6" s="203" t="s">
        <v>63</v>
      </c>
      <c r="B6" s="100">
        <f>SUM(B7:B12)</f>
        <v>17899</v>
      </c>
      <c r="C6" s="100">
        <f>SUM(C7:C12)</f>
        <v>19831</v>
      </c>
      <c r="D6" s="100">
        <v>23276</v>
      </c>
      <c r="E6" s="100">
        <v>19831</v>
      </c>
      <c r="F6" s="101">
        <f t="shared" si="0"/>
        <v>110.793899100508</v>
      </c>
      <c r="G6" s="101">
        <f t="shared" si="1"/>
        <v>100</v>
      </c>
      <c r="H6" s="101">
        <f t="shared" si="2"/>
        <v>-14.8006530331672</v>
      </c>
    </row>
    <row r="7" ht="18" customHeight="1" spans="1:8">
      <c r="A7" s="128" t="s">
        <v>83</v>
      </c>
      <c r="B7" s="97">
        <v>3889</v>
      </c>
      <c r="C7" s="97">
        <v>3889</v>
      </c>
      <c r="D7" s="97">
        <v>3889</v>
      </c>
      <c r="E7" s="97">
        <v>3889</v>
      </c>
      <c r="F7" s="98">
        <f t="shared" si="0"/>
        <v>100</v>
      </c>
      <c r="G7" s="98">
        <f t="shared" si="1"/>
        <v>100</v>
      </c>
      <c r="H7" s="98">
        <f t="shared" si="2"/>
        <v>0</v>
      </c>
    </row>
    <row r="8" ht="18" customHeight="1" spans="1:8">
      <c r="A8" s="128" t="s">
        <v>84</v>
      </c>
      <c r="B8" s="97">
        <v>0</v>
      </c>
      <c r="C8" s="97">
        <v>0</v>
      </c>
      <c r="D8" s="97">
        <v>0</v>
      </c>
      <c r="E8" s="97">
        <v>0</v>
      </c>
      <c r="F8" s="98">
        <f t="shared" si="0"/>
        <v>0</v>
      </c>
      <c r="G8" s="98">
        <f t="shared" si="1"/>
        <v>0</v>
      </c>
      <c r="H8" s="98">
        <f t="shared" si="2"/>
        <v>0</v>
      </c>
    </row>
    <row r="9" ht="18" customHeight="1" spans="1:8">
      <c r="A9" s="128" t="s">
        <v>85</v>
      </c>
      <c r="B9" s="97">
        <v>1748</v>
      </c>
      <c r="C9" s="97">
        <v>1748</v>
      </c>
      <c r="D9" s="97">
        <v>1748</v>
      </c>
      <c r="E9" s="97">
        <v>1748</v>
      </c>
      <c r="F9" s="98">
        <f t="shared" si="0"/>
        <v>100</v>
      </c>
      <c r="G9" s="98">
        <f t="shared" si="1"/>
        <v>100</v>
      </c>
      <c r="H9" s="98">
        <f t="shared" si="2"/>
        <v>0</v>
      </c>
    </row>
    <row r="10" ht="18" customHeight="1" spans="1:8">
      <c r="A10" s="128" t="s">
        <v>86</v>
      </c>
      <c r="B10" s="97">
        <v>1114</v>
      </c>
      <c r="C10" s="97">
        <v>1114</v>
      </c>
      <c r="D10" s="97">
        <v>1114</v>
      </c>
      <c r="E10" s="97">
        <v>1114</v>
      </c>
      <c r="F10" s="98">
        <f t="shared" si="0"/>
        <v>100</v>
      </c>
      <c r="G10" s="98">
        <f t="shared" si="1"/>
        <v>100</v>
      </c>
      <c r="H10" s="98">
        <f t="shared" si="2"/>
        <v>0</v>
      </c>
    </row>
    <row r="11" ht="18" customHeight="1" spans="1:8">
      <c r="A11" s="128" t="s">
        <v>87</v>
      </c>
      <c r="B11" s="97">
        <v>10148</v>
      </c>
      <c r="C11" s="97">
        <v>10148</v>
      </c>
      <c r="D11" s="97">
        <v>10148</v>
      </c>
      <c r="E11" s="97">
        <v>10148</v>
      </c>
      <c r="F11" s="98">
        <f t="shared" si="0"/>
        <v>100</v>
      </c>
      <c r="G11" s="98">
        <f t="shared" si="1"/>
        <v>100</v>
      </c>
      <c r="H11" s="98">
        <f t="shared" si="2"/>
        <v>0</v>
      </c>
    </row>
    <row r="12" ht="18" customHeight="1" spans="1:8">
      <c r="A12" s="128" t="s">
        <v>88</v>
      </c>
      <c r="B12" s="97">
        <v>1000</v>
      </c>
      <c r="C12" s="97">
        <v>2932</v>
      </c>
      <c r="D12" s="97">
        <v>6377</v>
      </c>
      <c r="E12" s="97">
        <v>2932</v>
      </c>
      <c r="F12" s="98">
        <f t="shared" si="0"/>
        <v>293.2</v>
      </c>
      <c r="G12" s="98">
        <f t="shared" si="1"/>
        <v>100</v>
      </c>
      <c r="H12" s="98">
        <f t="shared" si="2"/>
        <v>-54.0222675239141</v>
      </c>
    </row>
    <row r="13" s="93" customFormat="1" ht="18" customHeight="1" spans="1:8">
      <c r="A13" s="203" t="s">
        <v>64</v>
      </c>
      <c r="B13" s="100">
        <f>SUM(B14:B53)</f>
        <v>104957</v>
      </c>
      <c r="C13" s="100">
        <f>SUM(C14:C53)</f>
        <v>131169</v>
      </c>
      <c r="D13" s="100">
        <v>101868</v>
      </c>
      <c r="E13" s="100">
        <v>164787</v>
      </c>
      <c r="F13" s="101">
        <f t="shared" si="0"/>
        <v>157.004296997818</v>
      </c>
      <c r="G13" s="101">
        <f t="shared" si="1"/>
        <v>125.62953136793</v>
      </c>
      <c r="H13" s="101">
        <f t="shared" si="2"/>
        <v>61.7652255860525</v>
      </c>
    </row>
    <row r="14" ht="18" customHeight="1" spans="1:8">
      <c r="A14" s="128" t="s">
        <v>89</v>
      </c>
      <c r="B14" s="97">
        <v>3906</v>
      </c>
      <c r="C14" s="97">
        <v>0</v>
      </c>
      <c r="D14" s="97">
        <v>3906</v>
      </c>
      <c r="E14" s="97">
        <v>0</v>
      </c>
      <c r="F14" s="98">
        <f t="shared" si="0"/>
        <v>0</v>
      </c>
      <c r="G14" s="98">
        <f t="shared" si="1"/>
        <v>0</v>
      </c>
      <c r="H14" s="98">
        <f t="shared" si="2"/>
        <v>-100</v>
      </c>
    </row>
    <row r="15" ht="18" customHeight="1" spans="1:8">
      <c r="A15" s="128" t="s">
        <v>90</v>
      </c>
      <c r="B15" s="97">
        <v>28000</v>
      </c>
      <c r="C15" s="97">
        <v>28991</v>
      </c>
      <c r="D15" s="97">
        <v>26140</v>
      </c>
      <c r="E15" s="97">
        <v>28991</v>
      </c>
      <c r="F15" s="98">
        <f t="shared" si="0"/>
        <v>103.539285714286</v>
      </c>
      <c r="G15" s="98">
        <f t="shared" si="1"/>
        <v>100</v>
      </c>
      <c r="H15" s="98">
        <f t="shared" si="2"/>
        <v>10.9066564651874</v>
      </c>
    </row>
    <row r="16" ht="18" customHeight="1" spans="1:8">
      <c r="A16" s="128" t="s">
        <v>91</v>
      </c>
      <c r="B16" s="97">
        <v>1840</v>
      </c>
      <c r="C16" s="97">
        <v>3293</v>
      </c>
      <c r="D16" s="97">
        <v>1840</v>
      </c>
      <c r="E16" s="97">
        <v>3293</v>
      </c>
      <c r="F16" s="98">
        <f t="shared" si="0"/>
        <v>178.967391304348</v>
      </c>
      <c r="G16" s="98">
        <f t="shared" si="1"/>
        <v>100</v>
      </c>
      <c r="H16" s="98">
        <f t="shared" si="2"/>
        <v>78.9673913043478</v>
      </c>
    </row>
    <row r="17" ht="18" customHeight="1" spans="1:8">
      <c r="A17" s="128" t="s">
        <v>92</v>
      </c>
      <c r="B17" s="97">
        <v>4238</v>
      </c>
      <c r="C17" s="97">
        <v>5538</v>
      </c>
      <c r="D17" s="97">
        <v>4238</v>
      </c>
      <c r="E17" s="97">
        <v>5538</v>
      </c>
      <c r="F17" s="98">
        <f t="shared" si="0"/>
        <v>130.674846625767</v>
      </c>
      <c r="G17" s="98">
        <f t="shared" si="1"/>
        <v>100</v>
      </c>
      <c r="H17" s="98">
        <f t="shared" si="2"/>
        <v>30.6748466257669</v>
      </c>
    </row>
    <row r="18" ht="18" customHeight="1" spans="1:8">
      <c r="A18" s="128" t="s">
        <v>93</v>
      </c>
      <c r="B18" s="97">
        <v>0</v>
      </c>
      <c r="C18" s="97">
        <v>0</v>
      </c>
      <c r="D18" s="97">
        <v>0</v>
      </c>
      <c r="E18" s="97">
        <v>0</v>
      </c>
      <c r="F18" s="98">
        <f t="shared" si="0"/>
        <v>0</v>
      </c>
      <c r="G18" s="98">
        <f t="shared" si="1"/>
        <v>0</v>
      </c>
      <c r="H18" s="98">
        <f t="shared" si="2"/>
        <v>0</v>
      </c>
    </row>
    <row r="19" ht="18" customHeight="1" spans="1:8">
      <c r="A19" s="128" t="s">
        <v>94</v>
      </c>
      <c r="B19" s="97">
        <v>3250</v>
      </c>
      <c r="C19" s="97">
        <v>0</v>
      </c>
      <c r="D19" s="97">
        <v>3225</v>
      </c>
      <c r="E19" s="97">
        <v>0</v>
      </c>
      <c r="F19" s="98">
        <f t="shared" si="0"/>
        <v>0</v>
      </c>
      <c r="G19" s="98">
        <f t="shared" si="1"/>
        <v>0</v>
      </c>
      <c r="H19" s="98">
        <f t="shared" si="2"/>
        <v>-100</v>
      </c>
    </row>
    <row r="20" ht="18" customHeight="1" spans="1:8">
      <c r="A20" s="128" t="s">
        <v>95</v>
      </c>
      <c r="B20" s="97">
        <v>0</v>
      </c>
      <c r="C20" s="97">
        <v>0</v>
      </c>
      <c r="D20" s="97">
        <v>0</v>
      </c>
      <c r="E20" s="97">
        <v>0</v>
      </c>
      <c r="F20" s="98">
        <f t="shared" si="0"/>
        <v>0</v>
      </c>
      <c r="G20" s="98">
        <f t="shared" si="1"/>
        <v>0</v>
      </c>
      <c r="H20" s="98">
        <f t="shared" si="2"/>
        <v>0</v>
      </c>
    </row>
    <row r="21" ht="18" customHeight="1" spans="1:8">
      <c r="A21" s="128" t="s">
        <v>96</v>
      </c>
      <c r="B21" s="97">
        <v>2500</v>
      </c>
      <c r="C21" s="97">
        <v>0</v>
      </c>
      <c r="D21" s="97">
        <v>2362</v>
      </c>
      <c r="E21" s="97">
        <v>0</v>
      </c>
      <c r="F21" s="98">
        <f t="shared" si="0"/>
        <v>0</v>
      </c>
      <c r="G21" s="98">
        <f t="shared" si="1"/>
        <v>0</v>
      </c>
      <c r="H21" s="98">
        <f t="shared" si="2"/>
        <v>-100</v>
      </c>
    </row>
    <row r="22" ht="18" customHeight="1" spans="1:8">
      <c r="A22" s="128" t="s">
        <v>97</v>
      </c>
      <c r="B22" s="97">
        <v>13000</v>
      </c>
      <c r="C22" s="97">
        <v>0</v>
      </c>
      <c r="D22" s="97">
        <v>12420</v>
      </c>
      <c r="E22" s="97">
        <v>0</v>
      </c>
      <c r="F22" s="98">
        <f t="shared" si="0"/>
        <v>0</v>
      </c>
      <c r="G22" s="98">
        <f t="shared" si="1"/>
        <v>0</v>
      </c>
      <c r="H22" s="98">
        <f t="shared" si="2"/>
        <v>-100</v>
      </c>
    </row>
    <row r="23" ht="18" customHeight="1" spans="1:8">
      <c r="A23" s="128" t="s">
        <v>98</v>
      </c>
      <c r="B23" s="97">
        <v>8000</v>
      </c>
      <c r="C23" s="97">
        <v>0</v>
      </c>
      <c r="D23" s="97">
        <v>7767</v>
      </c>
      <c r="E23" s="97">
        <v>0</v>
      </c>
      <c r="F23" s="98">
        <f t="shared" si="0"/>
        <v>0</v>
      </c>
      <c r="G23" s="98">
        <f t="shared" si="1"/>
        <v>0</v>
      </c>
      <c r="H23" s="98">
        <f t="shared" si="2"/>
        <v>-100</v>
      </c>
    </row>
    <row r="24" ht="18" customHeight="1" spans="1:8">
      <c r="A24" s="128" t="s">
        <v>99</v>
      </c>
      <c r="B24" s="97">
        <v>16000</v>
      </c>
      <c r="C24" s="97">
        <v>0</v>
      </c>
      <c r="D24" s="97">
        <v>15939</v>
      </c>
      <c r="E24" s="97">
        <v>0</v>
      </c>
      <c r="F24" s="98">
        <f t="shared" si="0"/>
        <v>0</v>
      </c>
      <c r="G24" s="98">
        <f t="shared" si="1"/>
        <v>0</v>
      </c>
      <c r="H24" s="98">
        <f t="shared" si="2"/>
        <v>-100</v>
      </c>
    </row>
    <row r="25" ht="18" customHeight="1" spans="1:8">
      <c r="A25" s="128" t="s">
        <v>100</v>
      </c>
      <c r="B25" s="97">
        <v>1000</v>
      </c>
      <c r="C25" s="97">
        <v>0</v>
      </c>
      <c r="D25" s="97">
        <v>891</v>
      </c>
      <c r="E25" s="97">
        <v>0</v>
      </c>
      <c r="F25" s="98">
        <f t="shared" si="0"/>
        <v>0</v>
      </c>
      <c r="G25" s="98">
        <f t="shared" si="1"/>
        <v>0</v>
      </c>
      <c r="H25" s="98">
        <f t="shared" si="2"/>
        <v>-100</v>
      </c>
    </row>
    <row r="26" ht="18" customHeight="1" spans="1:8">
      <c r="A26" s="128" t="s">
        <v>101</v>
      </c>
      <c r="B26" s="97">
        <v>134</v>
      </c>
      <c r="C26" s="97">
        <v>2031</v>
      </c>
      <c r="D26" s="97">
        <v>134</v>
      </c>
      <c r="E26" s="97">
        <v>2031</v>
      </c>
      <c r="F26" s="98">
        <f t="shared" si="0"/>
        <v>1515.67164179104</v>
      </c>
      <c r="G26" s="98">
        <f t="shared" si="1"/>
        <v>100</v>
      </c>
      <c r="H26" s="98">
        <f t="shared" si="2"/>
        <v>1415.67164179104</v>
      </c>
    </row>
    <row r="27" ht="18" customHeight="1" spans="1:8">
      <c r="A27" s="128" t="s">
        <v>102</v>
      </c>
      <c r="B27" s="97">
        <v>2276</v>
      </c>
      <c r="C27" s="97">
        <v>3408</v>
      </c>
      <c r="D27" s="97">
        <v>2276</v>
      </c>
      <c r="E27" s="97">
        <v>3408</v>
      </c>
      <c r="F27" s="98">
        <f t="shared" si="0"/>
        <v>149.736379613357</v>
      </c>
      <c r="G27" s="98">
        <f t="shared" si="1"/>
        <v>100</v>
      </c>
      <c r="H27" s="98">
        <f t="shared" si="2"/>
        <v>49.7363796133568</v>
      </c>
    </row>
    <row r="28" ht="18" customHeight="1" spans="1:8">
      <c r="A28" s="128" t="s">
        <v>103</v>
      </c>
      <c r="B28" s="97">
        <v>14595</v>
      </c>
      <c r="C28" s="97">
        <v>21096</v>
      </c>
      <c r="D28" s="97">
        <v>15228</v>
      </c>
      <c r="E28" s="97">
        <v>21096</v>
      </c>
      <c r="F28" s="98">
        <f t="shared" si="0"/>
        <v>144.542651593011</v>
      </c>
      <c r="G28" s="98">
        <f t="shared" si="1"/>
        <v>100</v>
      </c>
      <c r="H28" s="98">
        <f t="shared" si="2"/>
        <v>38.5342789598109</v>
      </c>
    </row>
    <row r="29" ht="18" customHeight="1" spans="1:8">
      <c r="A29" s="128" t="s">
        <v>104</v>
      </c>
      <c r="B29" s="97"/>
      <c r="C29" s="97">
        <v>0</v>
      </c>
      <c r="D29" s="97">
        <v>0</v>
      </c>
      <c r="E29" s="97">
        <v>0</v>
      </c>
      <c r="F29" s="98">
        <f t="shared" si="0"/>
        <v>0</v>
      </c>
      <c r="G29" s="98">
        <f t="shared" si="1"/>
        <v>0</v>
      </c>
      <c r="H29" s="98">
        <f t="shared" si="2"/>
        <v>0</v>
      </c>
    </row>
    <row r="30" ht="18" customHeight="1" spans="1:8">
      <c r="A30" s="128" t="s">
        <v>105</v>
      </c>
      <c r="B30" s="97">
        <v>2050</v>
      </c>
      <c r="C30" s="97">
        <v>2050</v>
      </c>
      <c r="D30" s="97">
        <v>2050</v>
      </c>
      <c r="E30" s="97">
        <v>2050</v>
      </c>
      <c r="F30" s="98">
        <f t="shared" si="0"/>
        <v>100</v>
      </c>
      <c r="G30" s="98">
        <f t="shared" si="1"/>
        <v>100</v>
      </c>
      <c r="H30" s="98">
        <f t="shared" si="2"/>
        <v>0</v>
      </c>
    </row>
    <row r="31" ht="18" customHeight="1" spans="1:8">
      <c r="A31" s="128" t="s">
        <v>106</v>
      </c>
      <c r="B31" s="97"/>
      <c r="C31" s="97">
        <v>0</v>
      </c>
      <c r="D31" s="97">
        <v>0</v>
      </c>
      <c r="E31" s="97">
        <v>0</v>
      </c>
      <c r="F31" s="98">
        <f t="shared" si="0"/>
        <v>0</v>
      </c>
      <c r="G31" s="98">
        <f t="shared" si="1"/>
        <v>0</v>
      </c>
      <c r="H31" s="98">
        <f t="shared" si="2"/>
        <v>0</v>
      </c>
    </row>
    <row r="32" ht="18" customHeight="1" spans="1:8">
      <c r="A32" s="128" t="s">
        <v>107</v>
      </c>
      <c r="B32" s="97">
        <v>4000</v>
      </c>
      <c r="C32" s="97">
        <v>4714</v>
      </c>
      <c r="D32" s="97">
        <v>3284</v>
      </c>
      <c r="E32" s="97">
        <v>4714</v>
      </c>
      <c r="F32" s="98">
        <f t="shared" si="0"/>
        <v>117.85</v>
      </c>
      <c r="G32" s="98">
        <f t="shared" si="1"/>
        <v>100</v>
      </c>
      <c r="H32" s="98">
        <f t="shared" si="2"/>
        <v>43.5444579780755</v>
      </c>
    </row>
    <row r="33" ht="18" customHeight="1" spans="1:8">
      <c r="A33" s="128" t="s">
        <v>108</v>
      </c>
      <c r="B33" s="97"/>
      <c r="C33" s="97">
        <v>0</v>
      </c>
      <c r="D33" s="97">
        <v>0</v>
      </c>
      <c r="E33" s="97">
        <v>0</v>
      </c>
      <c r="F33" s="98">
        <f t="shared" si="0"/>
        <v>0</v>
      </c>
      <c r="G33" s="98">
        <f t="shared" si="1"/>
        <v>0</v>
      </c>
      <c r="H33" s="98">
        <f t="shared" si="2"/>
        <v>0</v>
      </c>
    </row>
    <row r="34" ht="18" customHeight="1" spans="1:8">
      <c r="A34" s="128" t="s">
        <v>109</v>
      </c>
      <c r="B34" s="97"/>
      <c r="C34" s="97">
        <v>0</v>
      </c>
      <c r="D34" s="97">
        <v>0</v>
      </c>
      <c r="E34" s="97">
        <v>0</v>
      </c>
      <c r="F34" s="98">
        <f t="shared" si="0"/>
        <v>0</v>
      </c>
      <c r="G34" s="98">
        <f t="shared" si="1"/>
        <v>0</v>
      </c>
      <c r="H34" s="98">
        <f t="shared" si="2"/>
        <v>0</v>
      </c>
    </row>
    <row r="35" ht="18" customHeight="1" spans="1:8">
      <c r="A35" s="128" t="s">
        <v>110</v>
      </c>
      <c r="B35" s="97"/>
      <c r="C35" s="97">
        <v>0</v>
      </c>
      <c r="D35" s="97">
        <v>0</v>
      </c>
      <c r="E35" s="97">
        <v>0</v>
      </c>
      <c r="F35" s="98">
        <f t="shared" si="0"/>
        <v>0</v>
      </c>
      <c r="G35" s="98">
        <f t="shared" si="1"/>
        <v>0</v>
      </c>
      <c r="H35" s="98">
        <f t="shared" si="2"/>
        <v>0</v>
      </c>
    </row>
    <row r="36" ht="18" customHeight="1" spans="1:8">
      <c r="A36" s="128" t="s">
        <v>111</v>
      </c>
      <c r="B36" s="97"/>
      <c r="C36" s="97">
        <v>2000</v>
      </c>
      <c r="D36" s="97">
        <v>0</v>
      </c>
      <c r="E36" s="97">
        <v>2583</v>
      </c>
      <c r="F36" s="98">
        <f t="shared" si="0"/>
        <v>0</v>
      </c>
      <c r="G36" s="98">
        <f t="shared" si="1"/>
        <v>129.15</v>
      </c>
      <c r="H36" s="98">
        <f t="shared" si="2"/>
        <v>0</v>
      </c>
    </row>
    <row r="37" ht="18" customHeight="1" spans="1:8">
      <c r="A37" s="128" t="s">
        <v>112</v>
      </c>
      <c r="B37" s="97"/>
      <c r="C37" s="97">
        <v>15000</v>
      </c>
      <c r="D37" s="97">
        <v>0</v>
      </c>
      <c r="E37" s="97">
        <v>25584</v>
      </c>
      <c r="F37" s="98">
        <f t="shared" si="0"/>
        <v>0</v>
      </c>
      <c r="G37" s="98">
        <f t="shared" si="1"/>
        <v>170.56</v>
      </c>
      <c r="H37" s="98">
        <f t="shared" si="2"/>
        <v>0</v>
      </c>
    </row>
    <row r="38" ht="18" customHeight="1" spans="1:8">
      <c r="A38" s="128" t="s">
        <v>113</v>
      </c>
      <c r="B38" s="97"/>
      <c r="C38" s="97"/>
      <c r="D38" s="97">
        <v>0</v>
      </c>
      <c r="E38" s="97">
        <v>0</v>
      </c>
      <c r="F38" s="98">
        <f t="shared" si="0"/>
        <v>0</v>
      </c>
      <c r="G38" s="98">
        <f t="shared" si="1"/>
        <v>0</v>
      </c>
      <c r="H38" s="98">
        <f t="shared" si="2"/>
        <v>0</v>
      </c>
    </row>
    <row r="39" ht="18" customHeight="1" spans="1:8">
      <c r="A39" s="128" t="s">
        <v>114</v>
      </c>
      <c r="B39" s="97"/>
      <c r="C39" s="97">
        <v>400</v>
      </c>
      <c r="D39" s="97">
        <v>0</v>
      </c>
      <c r="E39" s="97">
        <v>556</v>
      </c>
      <c r="F39" s="98">
        <f t="shared" si="0"/>
        <v>0</v>
      </c>
      <c r="G39" s="98">
        <f t="shared" si="1"/>
        <v>139</v>
      </c>
      <c r="H39" s="98">
        <f t="shared" si="2"/>
        <v>0</v>
      </c>
    </row>
    <row r="40" ht="18" customHeight="1" spans="1:8">
      <c r="A40" s="128" t="s">
        <v>115</v>
      </c>
      <c r="B40" s="97"/>
      <c r="C40" s="97">
        <v>18000</v>
      </c>
      <c r="D40" s="97">
        <v>0</v>
      </c>
      <c r="E40" s="97">
        <v>19651</v>
      </c>
      <c r="F40" s="98">
        <f t="shared" si="0"/>
        <v>0</v>
      </c>
      <c r="G40" s="98">
        <f t="shared" si="1"/>
        <v>109.172222222222</v>
      </c>
      <c r="H40" s="98">
        <f t="shared" si="2"/>
        <v>0</v>
      </c>
    </row>
    <row r="41" ht="18" customHeight="1" spans="1:8">
      <c r="A41" s="128" t="s">
        <v>116</v>
      </c>
      <c r="B41" s="97"/>
      <c r="C41" s="97">
        <v>15000</v>
      </c>
      <c r="D41" s="97">
        <v>0</v>
      </c>
      <c r="E41" s="97">
        <v>25428</v>
      </c>
      <c r="F41" s="98">
        <f t="shared" si="0"/>
        <v>0</v>
      </c>
      <c r="G41" s="98">
        <f t="shared" si="1"/>
        <v>169.52</v>
      </c>
      <c r="H41" s="98">
        <f t="shared" si="2"/>
        <v>0</v>
      </c>
    </row>
    <row r="42" ht="18" customHeight="1" spans="1:8">
      <c r="A42" s="128" t="s">
        <v>117</v>
      </c>
      <c r="B42" s="97"/>
      <c r="C42" s="97">
        <v>1200</v>
      </c>
      <c r="D42" s="97">
        <v>0</v>
      </c>
      <c r="E42" s="97">
        <v>2064</v>
      </c>
      <c r="F42" s="98">
        <f t="shared" si="0"/>
        <v>0</v>
      </c>
      <c r="G42" s="98">
        <f t="shared" si="1"/>
        <v>172</v>
      </c>
      <c r="H42" s="98">
        <f t="shared" si="2"/>
        <v>0</v>
      </c>
    </row>
    <row r="43" ht="18" customHeight="1" spans="1:8">
      <c r="A43" s="128" t="s">
        <v>118</v>
      </c>
      <c r="B43" s="97"/>
      <c r="C43" s="97"/>
      <c r="D43" s="97">
        <v>0</v>
      </c>
      <c r="E43" s="97">
        <v>0</v>
      </c>
      <c r="F43" s="98">
        <f t="shared" si="0"/>
        <v>0</v>
      </c>
      <c r="G43" s="98">
        <f t="shared" si="1"/>
        <v>0</v>
      </c>
      <c r="H43" s="98">
        <f t="shared" si="2"/>
        <v>0</v>
      </c>
    </row>
    <row r="44" ht="18" customHeight="1" spans="1:8">
      <c r="A44" s="128" t="s">
        <v>119</v>
      </c>
      <c r="B44" s="97"/>
      <c r="C44" s="97">
        <v>5000</v>
      </c>
      <c r="D44" s="97">
        <v>0</v>
      </c>
      <c r="E44" s="97">
        <v>8702</v>
      </c>
      <c r="F44" s="98">
        <f t="shared" si="0"/>
        <v>0</v>
      </c>
      <c r="G44" s="98">
        <f t="shared" si="1"/>
        <v>174.04</v>
      </c>
      <c r="H44" s="98">
        <f t="shared" si="2"/>
        <v>0</v>
      </c>
    </row>
    <row r="45" ht="18" customHeight="1" spans="1:8">
      <c r="A45" s="128" t="s">
        <v>120</v>
      </c>
      <c r="B45" s="97"/>
      <c r="C45" s="97">
        <v>1000</v>
      </c>
      <c r="D45" s="97">
        <v>0</v>
      </c>
      <c r="E45" s="97">
        <v>2734</v>
      </c>
      <c r="F45" s="98">
        <f t="shared" si="0"/>
        <v>0</v>
      </c>
      <c r="G45" s="98">
        <f t="shared" si="1"/>
        <v>273.4</v>
      </c>
      <c r="H45" s="98">
        <f t="shared" si="2"/>
        <v>0</v>
      </c>
    </row>
    <row r="46" ht="18" customHeight="1" spans="1:8">
      <c r="A46" s="128" t="s">
        <v>121</v>
      </c>
      <c r="B46" s="97"/>
      <c r="C46" s="97"/>
      <c r="D46" s="97">
        <v>0</v>
      </c>
      <c r="E46" s="97">
        <v>0</v>
      </c>
      <c r="F46" s="98">
        <f t="shared" si="0"/>
        <v>0</v>
      </c>
      <c r="G46" s="98">
        <f t="shared" si="1"/>
        <v>0</v>
      </c>
      <c r="H46" s="98">
        <f t="shared" si="2"/>
        <v>0</v>
      </c>
    </row>
    <row r="47" ht="18" customHeight="1" spans="1:8">
      <c r="A47" s="128" t="s">
        <v>122</v>
      </c>
      <c r="B47" s="97"/>
      <c r="C47" s="97"/>
      <c r="D47" s="97">
        <v>0</v>
      </c>
      <c r="E47" s="97">
        <v>0</v>
      </c>
      <c r="F47" s="98">
        <f t="shared" si="0"/>
        <v>0</v>
      </c>
      <c r="G47" s="98">
        <f t="shared" si="1"/>
        <v>0</v>
      </c>
      <c r="H47" s="98">
        <f t="shared" si="2"/>
        <v>0</v>
      </c>
    </row>
    <row r="48" ht="18" customHeight="1" spans="1:8">
      <c r="A48" s="128" t="s">
        <v>123</v>
      </c>
      <c r="B48" s="97"/>
      <c r="C48" s="97"/>
      <c r="D48" s="97">
        <v>0</v>
      </c>
      <c r="E48" s="97">
        <v>0</v>
      </c>
      <c r="F48" s="98">
        <f t="shared" si="0"/>
        <v>0</v>
      </c>
      <c r="G48" s="98">
        <f t="shared" si="1"/>
        <v>0</v>
      </c>
      <c r="H48" s="98">
        <f t="shared" si="2"/>
        <v>0</v>
      </c>
    </row>
    <row r="49" ht="18" customHeight="1" spans="1:8">
      <c r="A49" s="128" t="s">
        <v>124</v>
      </c>
      <c r="B49" s="97"/>
      <c r="C49" s="97"/>
      <c r="D49" s="97">
        <v>0</v>
      </c>
      <c r="E49" s="97">
        <v>0</v>
      </c>
      <c r="F49" s="98">
        <f t="shared" si="0"/>
        <v>0</v>
      </c>
      <c r="G49" s="98">
        <f t="shared" si="1"/>
        <v>0</v>
      </c>
      <c r="H49" s="98">
        <f t="shared" si="2"/>
        <v>0</v>
      </c>
    </row>
    <row r="50" ht="18" customHeight="1" spans="1:8">
      <c r="A50" s="128" t="s">
        <v>125</v>
      </c>
      <c r="B50" s="97"/>
      <c r="C50" s="97">
        <v>1900</v>
      </c>
      <c r="D50" s="97">
        <v>0</v>
      </c>
      <c r="E50" s="97">
        <v>5381</v>
      </c>
      <c r="F50" s="98">
        <f t="shared" si="0"/>
        <v>0</v>
      </c>
      <c r="G50" s="98">
        <f t="shared" si="1"/>
        <v>283.210526315789</v>
      </c>
      <c r="H50" s="98">
        <f t="shared" si="2"/>
        <v>0</v>
      </c>
    </row>
    <row r="51" ht="18" customHeight="1" spans="1:8">
      <c r="A51" s="128" t="s">
        <v>126</v>
      </c>
      <c r="B51" s="97"/>
      <c r="C51" s="97">
        <v>100</v>
      </c>
      <c r="D51" s="97">
        <v>0</v>
      </c>
      <c r="E51" s="97">
        <v>185</v>
      </c>
      <c r="F51" s="98">
        <f t="shared" si="0"/>
        <v>0</v>
      </c>
      <c r="G51" s="98">
        <f t="shared" si="1"/>
        <v>185</v>
      </c>
      <c r="H51" s="98">
        <f t="shared" si="2"/>
        <v>0</v>
      </c>
    </row>
    <row r="52" ht="18" customHeight="1" spans="1:8">
      <c r="A52" s="128" t="s">
        <v>127</v>
      </c>
      <c r="B52" s="97"/>
      <c r="C52" s="97">
        <v>280</v>
      </c>
      <c r="D52" s="97">
        <v>0</v>
      </c>
      <c r="E52" s="97">
        <v>630</v>
      </c>
      <c r="F52" s="98">
        <f t="shared" si="0"/>
        <v>0</v>
      </c>
      <c r="G52" s="98">
        <f t="shared" si="1"/>
        <v>225</v>
      </c>
      <c r="H52" s="98">
        <f t="shared" si="2"/>
        <v>0</v>
      </c>
    </row>
    <row r="53" ht="18" customHeight="1" spans="1:8">
      <c r="A53" s="128" t="s">
        <v>128</v>
      </c>
      <c r="B53" s="97">
        <v>168</v>
      </c>
      <c r="C53" s="97">
        <v>168</v>
      </c>
      <c r="D53" s="97">
        <v>168</v>
      </c>
      <c r="E53" s="97">
        <v>168</v>
      </c>
      <c r="F53" s="98">
        <f t="shared" si="0"/>
        <v>100</v>
      </c>
      <c r="G53" s="98">
        <f t="shared" si="1"/>
        <v>100</v>
      </c>
      <c r="H53" s="98">
        <f t="shared" si="2"/>
        <v>0</v>
      </c>
    </row>
    <row r="54" s="93" customFormat="1" ht="18" customHeight="1" spans="1:8">
      <c r="A54" s="203" t="s">
        <v>65</v>
      </c>
      <c r="B54" s="100">
        <f>SUM(B55:B74)</f>
        <v>150000</v>
      </c>
      <c r="C54" s="100">
        <f>SUM(C55:C74)</f>
        <v>55000</v>
      </c>
      <c r="D54" s="100">
        <v>128365</v>
      </c>
      <c r="E54" s="100">
        <v>42919</v>
      </c>
      <c r="F54" s="101">
        <f t="shared" si="0"/>
        <v>28.6126666666667</v>
      </c>
      <c r="G54" s="101">
        <f t="shared" si="1"/>
        <v>78.0345454545455</v>
      </c>
      <c r="H54" s="101">
        <f t="shared" si="2"/>
        <v>-66.5648736026175</v>
      </c>
    </row>
    <row r="55" ht="18" customHeight="1" spans="1:8">
      <c r="A55" s="128" t="s">
        <v>129</v>
      </c>
      <c r="B55" s="97">
        <v>2000</v>
      </c>
      <c r="C55" s="97">
        <v>1200</v>
      </c>
      <c r="D55" s="97">
        <v>1048</v>
      </c>
      <c r="E55" s="97">
        <v>853</v>
      </c>
      <c r="F55" s="98">
        <f t="shared" si="0"/>
        <v>42.65</v>
      </c>
      <c r="G55" s="98">
        <f t="shared" si="1"/>
        <v>71.0833333333333</v>
      </c>
      <c r="H55" s="98">
        <f t="shared" si="2"/>
        <v>-18.6068702290076</v>
      </c>
    </row>
    <row r="56" ht="18" customHeight="1" spans="1:8">
      <c r="A56" s="128" t="s">
        <v>130</v>
      </c>
      <c r="B56" s="97">
        <v>0</v>
      </c>
      <c r="C56" s="97">
        <v>0</v>
      </c>
      <c r="D56" s="97">
        <v>0</v>
      </c>
      <c r="E56" s="97">
        <v>0</v>
      </c>
      <c r="F56" s="98">
        <f t="shared" si="0"/>
        <v>0</v>
      </c>
      <c r="G56" s="98">
        <f t="shared" si="1"/>
        <v>0</v>
      </c>
      <c r="H56" s="98">
        <f t="shared" si="2"/>
        <v>0</v>
      </c>
    </row>
    <row r="57" ht="18" customHeight="1" spans="1:8">
      <c r="A57" s="128" t="s">
        <v>131</v>
      </c>
      <c r="B57" s="97">
        <v>100</v>
      </c>
      <c r="C57" s="97">
        <v>200</v>
      </c>
      <c r="D57" s="97">
        <v>96</v>
      </c>
      <c r="E57" s="97">
        <v>134</v>
      </c>
      <c r="F57" s="98">
        <f t="shared" si="0"/>
        <v>134</v>
      </c>
      <c r="G57" s="98">
        <f t="shared" si="1"/>
        <v>67</v>
      </c>
      <c r="H57" s="98">
        <f t="shared" si="2"/>
        <v>39.5833333333333</v>
      </c>
    </row>
    <row r="58" ht="18" customHeight="1" spans="1:10">
      <c r="A58" s="128" t="s">
        <v>132</v>
      </c>
      <c r="B58" s="97">
        <v>5000</v>
      </c>
      <c r="C58" s="97">
        <v>2700</v>
      </c>
      <c r="D58" s="97">
        <v>3442</v>
      </c>
      <c r="E58" s="97">
        <v>1905</v>
      </c>
      <c r="F58" s="98">
        <f t="shared" si="0"/>
        <v>38.1</v>
      </c>
      <c r="G58" s="98">
        <f t="shared" si="1"/>
        <v>70.5555555555556</v>
      </c>
      <c r="H58" s="98">
        <f t="shared" si="2"/>
        <v>-44.6542707728065</v>
      </c>
      <c r="I58" s="204"/>
      <c r="J58" s="204"/>
    </row>
    <row r="59" ht="18" customHeight="1" spans="1:10">
      <c r="A59" s="128" t="s">
        <v>133</v>
      </c>
      <c r="B59" s="97">
        <v>30000</v>
      </c>
      <c r="C59" s="97">
        <v>6300</v>
      </c>
      <c r="D59" s="97">
        <v>20266</v>
      </c>
      <c r="E59" s="97">
        <v>4710</v>
      </c>
      <c r="F59" s="98">
        <f t="shared" si="0"/>
        <v>15.7</v>
      </c>
      <c r="G59" s="98">
        <f t="shared" si="1"/>
        <v>74.7619047619048</v>
      </c>
      <c r="H59" s="98">
        <f t="shared" si="2"/>
        <v>-76.759103917892</v>
      </c>
      <c r="I59" s="72"/>
      <c r="J59" s="72"/>
    </row>
    <row r="60" ht="18" customHeight="1" spans="1:8">
      <c r="A60" s="128" t="s">
        <v>134</v>
      </c>
      <c r="B60" s="97">
        <v>800</v>
      </c>
      <c r="C60" s="97">
        <v>500</v>
      </c>
      <c r="D60" s="97">
        <v>614</v>
      </c>
      <c r="E60" s="97">
        <v>376</v>
      </c>
      <c r="F60" s="98">
        <f t="shared" si="0"/>
        <v>47</v>
      </c>
      <c r="G60" s="98">
        <f t="shared" si="1"/>
        <v>75.2</v>
      </c>
      <c r="H60" s="98">
        <f t="shared" si="2"/>
        <v>-38.7622149837133</v>
      </c>
    </row>
    <row r="61" ht="18" customHeight="1" spans="1:8">
      <c r="A61" s="128" t="s">
        <v>135</v>
      </c>
      <c r="B61" s="97">
        <v>500</v>
      </c>
      <c r="C61" s="97">
        <v>300</v>
      </c>
      <c r="D61" s="97">
        <v>426</v>
      </c>
      <c r="E61" s="97">
        <v>231</v>
      </c>
      <c r="F61" s="98">
        <f t="shared" si="0"/>
        <v>46.2</v>
      </c>
      <c r="G61" s="98">
        <f t="shared" si="1"/>
        <v>77</v>
      </c>
      <c r="H61" s="98">
        <f t="shared" si="2"/>
        <v>-45.7746478873239</v>
      </c>
    </row>
    <row r="62" ht="18" customHeight="1" spans="1:8">
      <c r="A62" s="128" t="s">
        <v>136</v>
      </c>
      <c r="B62" s="97">
        <v>13270</v>
      </c>
      <c r="C62" s="97">
        <v>5000</v>
      </c>
      <c r="D62" s="97">
        <v>11534</v>
      </c>
      <c r="E62" s="97">
        <v>3728</v>
      </c>
      <c r="F62" s="98">
        <f t="shared" si="0"/>
        <v>28.0934438583271</v>
      </c>
      <c r="G62" s="98">
        <f t="shared" si="1"/>
        <v>74.56</v>
      </c>
      <c r="H62" s="98">
        <f t="shared" si="2"/>
        <v>-67.6781688919716</v>
      </c>
    </row>
    <row r="63" ht="18" customHeight="1" spans="1:8">
      <c r="A63" s="128" t="s">
        <v>137</v>
      </c>
      <c r="B63" s="97">
        <v>15600</v>
      </c>
      <c r="C63" s="97">
        <v>1500</v>
      </c>
      <c r="D63" s="97">
        <v>13197</v>
      </c>
      <c r="E63" s="97">
        <v>939</v>
      </c>
      <c r="F63" s="98">
        <f t="shared" si="0"/>
        <v>6.01923076923077</v>
      </c>
      <c r="G63" s="98">
        <f t="shared" si="1"/>
        <v>62.6</v>
      </c>
      <c r="H63" s="98">
        <f t="shared" si="2"/>
        <v>-92.884746533303</v>
      </c>
    </row>
    <row r="64" ht="18" customHeight="1" spans="1:8">
      <c r="A64" s="128" t="s">
        <v>138</v>
      </c>
      <c r="B64" s="97">
        <v>8500</v>
      </c>
      <c r="C64" s="97">
        <v>6600</v>
      </c>
      <c r="D64" s="97">
        <v>7931</v>
      </c>
      <c r="E64" s="97">
        <v>4920</v>
      </c>
      <c r="F64" s="98">
        <f t="shared" si="0"/>
        <v>57.8823529411765</v>
      </c>
      <c r="G64" s="98">
        <f t="shared" si="1"/>
        <v>74.5454545454545</v>
      </c>
      <c r="H64" s="98">
        <f t="shared" si="2"/>
        <v>-37.9649476736855</v>
      </c>
    </row>
    <row r="65" ht="18" customHeight="1" spans="1:8">
      <c r="A65" s="128" t="s">
        <v>139</v>
      </c>
      <c r="B65" s="97">
        <v>3200</v>
      </c>
      <c r="C65" s="97">
        <v>200</v>
      </c>
      <c r="D65" s="97">
        <v>2985</v>
      </c>
      <c r="E65" s="97">
        <v>126</v>
      </c>
      <c r="F65" s="98">
        <f t="shared" si="0"/>
        <v>3.9375</v>
      </c>
      <c r="G65" s="98">
        <f t="shared" si="1"/>
        <v>63</v>
      </c>
      <c r="H65" s="98">
        <f t="shared" si="2"/>
        <v>-95.7788944723618</v>
      </c>
    </row>
    <row r="66" ht="18" customHeight="1" spans="1:8">
      <c r="A66" s="128" t="s">
        <v>140</v>
      </c>
      <c r="B66" s="97">
        <v>26500</v>
      </c>
      <c r="C66" s="97">
        <v>16700</v>
      </c>
      <c r="D66" s="97">
        <v>23657</v>
      </c>
      <c r="E66" s="97">
        <v>14541</v>
      </c>
      <c r="F66" s="98">
        <f t="shared" si="0"/>
        <v>54.8716981132075</v>
      </c>
      <c r="G66" s="98">
        <f t="shared" si="1"/>
        <v>87.0718562874251</v>
      </c>
      <c r="H66" s="98">
        <f t="shared" si="2"/>
        <v>-38.5340491186541</v>
      </c>
    </row>
    <row r="67" ht="18" customHeight="1" spans="1:8">
      <c r="A67" s="128" t="s">
        <v>141</v>
      </c>
      <c r="B67" s="97">
        <v>7000</v>
      </c>
      <c r="C67" s="97">
        <v>2000</v>
      </c>
      <c r="D67" s="97">
        <v>6561</v>
      </c>
      <c r="E67" s="97">
        <v>1645</v>
      </c>
      <c r="F67" s="98">
        <f t="shared" si="0"/>
        <v>23.5</v>
      </c>
      <c r="G67" s="98">
        <f t="shared" si="1"/>
        <v>82.25</v>
      </c>
      <c r="H67" s="98">
        <f t="shared" si="2"/>
        <v>-74.927602499619</v>
      </c>
    </row>
    <row r="68" ht="18" customHeight="1" spans="1:8">
      <c r="A68" s="128" t="s">
        <v>142</v>
      </c>
      <c r="B68" s="97">
        <v>3300</v>
      </c>
      <c r="C68" s="97">
        <v>7900</v>
      </c>
      <c r="D68" s="97">
        <v>3209</v>
      </c>
      <c r="E68" s="97">
        <v>5900</v>
      </c>
      <c r="F68" s="98">
        <f t="shared" si="0"/>
        <v>178.787878787879</v>
      </c>
      <c r="G68" s="98">
        <f t="shared" si="1"/>
        <v>74.6835443037975</v>
      </c>
      <c r="H68" s="98">
        <f t="shared" si="2"/>
        <v>83.8578996572141</v>
      </c>
    </row>
    <row r="69" ht="18" customHeight="1" spans="1:8">
      <c r="A69" s="128" t="s">
        <v>143</v>
      </c>
      <c r="B69" s="97">
        <v>500</v>
      </c>
      <c r="C69" s="97">
        <v>500</v>
      </c>
      <c r="D69" s="97">
        <v>403</v>
      </c>
      <c r="E69" s="97">
        <v>443</v>
      </c>
      <c r="F69" s="98">
        <f t="shared" ref="F69:F78" si="3">IF(B69&lt;&gt;0,(E69/B69)*100,0)</f>
        <v>88.6</v>
      </c>
      <c r="G69" s="98">
        <f t="shared" ref="G69:G78" si="4">IF(C69&lt;&gt;0,(E69/C69)*100,0)</f>
        <v>88.6</v>
      </c>
      <c r="H69" s="98">
        <f t="shared" ref="H69:H78" si="5">IF(D69&lt;&gt;0,(E69/D69-1)*100,0)</f>
        <v>9.92555831265509</v>
      </c>
    </row>
    <row r="70" ht="18" customHeight="1" spans="1:8">
      <c r="A70" s="128" t="s">
        <v>144</v>
      </c>
      <c r="B70" s="97">
        <v>30</v>
      </c>
      <c r="C70" s="97">
        <v>0</v>
      </c>
      <c r="D70" s="97">
        <v>25</v>
      </c>
      <c r="E70" s="97">
        <v>0</v>
      </c>
      <c r="F70" s="98">
        <f t="shared" si="3"/>
        <v>0</v>
      </c>
      <c r="G70" s="98">
        <f t="shared" si="4"/>
        <v>0</v>
      </c>
      <c r="H70" s="98">
        <f t="shared" si="5"/>
        <v>-100</v>
      </c>
    </row>
    <row r="71" ht="18" customHeight="1" spans="1:8">
      <c r="A71" s="128" t="s">
        <v>145</v>
      </c>
      <c r="B71" s="97">
        <v>1500</v>
      </c>
      <c r="C71" s="97">
        <v>800</v>
      </c>
      <c r="D71" s="97">
        <v>1179</v>
      </c>
      <c r="E71" s="97">
        <v>794</v>
      </c>
      <c r="F71" s="98">
        <f t="shared" si="3"/>
        <v>52.9333333333333</v>
      </c>
      <c r="G71" s="98">
        <f t="shared" si="4"/>
        <v>99.25</v>
      </c>
      <c r="H71" s="98">
        <f t="shared" si="5"/>
        <v>-32.6547921967769</v>
      </c>
    </row>
    <row r="72" ht="18" customHeight="1" spans="1:8">
      <c r="A72" s="128" t="s">
        <v>146</v>
      </c>
      <c r="B72" s="97">
        <v>32000</v>
      </c>
      <c r="C72" s="97">
        <v>2100</v>
      </c>
      <c r="D72" s="97">
        <v>31607</v>
      </c>
      <c r="E72" s="97">
        <v>1319</v>
      </c>
      <c r="F72" s="98">
        <f t="shared" si="3"/>
        <v>4.121875</v>
      </c>
      <c r="G72" s="98">
        <f t="shared" si="4"/>
        <v>62.8095238095238</v>
      </c>
      <c r="H72" s="98">
        <f t="shared" si="5"/>
        <v>-95.8268737937799</v>
      </c>
    </row>
    <row r="73" ht="18" customHeight="1" spans="1:8">
      <c r="A73" s="128" t="s">
        <v>147</v>
      </c>
      <c r="B73" s="97">
        <v>200</v>
      </c>
      <c r="C73" s="97">
        <v>0</v>
      </c>
      <c r="D73" s="97">
        <v>185</v>
      </c>
      <c r="E73" s="97">
        <v>0</v>
      </c>
      <c r="F73" s="98">
        <f t="shared" si="3"/>
        <v>0</v>
      </c>
      <c r="G73" s="98">
        <f t="shared" si="4"/>
        <v>0</v>
      </c>
      <c r="H73" s="98">
        <f t="shared" si="5"/>
        <v>-100</v>
      </c>
    </row>
    <row r="74" ht="18" customHeight="1" spans="1:8">
      <c r="A74" s="128" t="s">
        <v>148</v>
      </c>
      <c r="B74" s="97"/>
      <c r="C74" s="97">
        <v>500</v>
      </c>
      <c r="D74" s="97">
        <v>0</v>
      </c>
      <c r="E74" s="97">
        <v>355</v>
      </c>
      <c r="F74" s="98">
        <f t="shared" si="3"/>
        <v>0</v>
      </c>
      <c r="G74" s="98">
        <f t="shared" si="4"/>
        <v>71</v>
      </c>
      <c r="H74" s="98">
        <f t="shared" si="5"/>
        <v>0</v>
      </c>
    </row>
    <row r="75" s="93" customFormat="1" ht="18" customHeight="1" spans="1:8">
      <c r="A75" s="205" t="s">
        <v>149</v>
      </c>
      <c r="B75" s="100">
        <f>SUM(B76:B77)</f>
        <v>40295</v>
      </c>
      <c r="C75" s="100">
        <f>SUM(C76:C77)</f>
        <v>50000</v>
      </c>
      <c r="D75" s="100">
        <v>39566</v>
      </c>
      <c r="E75" s="100">
        <v>43372</v>
      </c>
      <c r="F75" s="101">
        <f t="shared" si="3"/>
        <v>107.636183149274</v>
      </c>
      <c r="G75" s="101">
        <f t="shared" si="4"/>
        <v>86.744</v>
      </c>
      <c r="H75" s="101">
        <f t="shared" si="5"/>
        <v>9.61937016630441</v>
      </c>
    </row>
    <row r="76" ht="18" customHeight="1" spans="1:8">
      <c r="A76" s="117" t="s">
        <v>150</v>
      </c>
      <c r="B76" s="97"/>
      <c r="C76" s="97"/>
      <c r="D76" s="97">
        <v>0</v>
      </c>
      <c r="E76" s="97">
        <v>21706</v>
      </c>
      <c r="F76" s="98">
        <f t="shared" si="3"/>
        <v>0</v>
      </c>
      <c r="G76" s="98">
        <f t="shared" si="4"/>
        <v>0</v>
      </c>
      <c r="H76" s="98">
        <f t="shared" si="5"/>
        <v>0</v>
      </c>
    </row>
    <row r="77" ht="18" customHeight="1" spans="1:8">
      <c r="A77" s="117" t="s">
        <v>151</v>
      </c>
      <c r="B77" s="97">
        <v>40295</v>
      </c>
      <c r="C77" s="97">
        <v>50000</v>
      </c>
      <c r="D77" s="97">
        <v>39566</v>
      </c>
      <c r="E77" s="97">
        <v>21666</v>
      </c>
      <c r="F77" s="98">
        <f t="shared" si="3"/>
        <v>53.7684576250155</v>
      </c>
      <c r="G77" s="98">
        <f t="shared" si="4"/>
        <v>43.332</v>
      </c>
      <c r="H77" s="98">
        <f t="shared" si="5"/>
        <v>-45.2408633675378</v>
      </c>
    </row>
    <row r="78" s="93" customFormat="1" ht="18" customHeight="1" spans="1:8">
      <c r="A78" s="205" t="s">
        <v>152</v>
      </c>
      <c r="B78" s="100">
        <f>B5-B75</f>
        <v>232561</v>
      </c>
      <c r="C78" s="100">
        <f>C5-C75</f>
        <v>156000</v>
      </c>
      <c r="D78" s="100">
        <f>D5-D75</f>
        <v>213943</v>
      </c>
      <c r="E78" s="100">
        <f>E5-E75</f>
        <v>184165</v>
      </c>
      <c r="F78" s="101">
        <f t="shared" si="3"/>
        <v>79.1899759632957</v>
      </c>
      <c r="G78" s="101">
        <f t="shared" si="4"/>
        <v>118.054487179487</v>
      </c>
      <c r="H78" s="101">
        <f t="shared" si="5"/>
        <v>-13.9186605778175</v>
      </c>
    </row>
    <row r="80" customHeight="1" spans="1:6">
      <c r="A80" s="196" t="s">
        <v>80</v>
      </c>
      <c r="B80" s="197"/>
      <c r="C80" s="197"/>
      <c r="D80" s="197"/>
      <c r="E80" s="197"/>
      <c r="F80" s="197"/>
    </row>
  </sheetData>
  <mergeCells count="2">
    <mergeCell ref="A2:H2"/>
    <mergeCell ref="A80:F80"/>
  </mergeCells>
  <pageMargins left="0.699305555555556" right="0.699305555555556"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5"/>
  </sheetPr>
  <dimension ref="A1:H54"/>
  <sheetViews>
    <sheetView showZeros="0" workbookViewId="0">
      <selection activeCell="H33" sqref="H33"/>
    </sheetView>
  </sheetViews>
  <sheetFormatPr defaultColWidth="9" defaultRowHeight="14.4" outlineLevelCol="7"/>
  <cols>
    <col min="1" max="1" width="28.5" style="92" customWidth="1"/>
    <col min="2" max="5" width="13.6296296296296" style="92" customWidth="1"/>
    <col min="6" max="8" width="11.8796296296296" style="92" customWidth="1"/>
    <col min="9" max="16384" width="9" style="92"/>
  </cols>
  <sheetData>
    <row r="1" spans="1:1">
      <c r="A1" s="92" t="s">
        <v>153</v>
      </c>
    </row>
    <row r="2" ht="24" spans="1:8">
      <c r="A2" s="17" t="s">
        <v>3</v>
      </c>
      <c r="B2" s="17"/>
      <c r="C2" s="17"/>
      <c r="D2" s="17"/>
      <c r="E2" s="17"/>
      <c r="F2" s="17"/>
      <c r="G2" s="17"/>
      <c r="H2" s="17"/>
    </row>
    <row r="3" spans="1:8">
      <c r="A3" s="80"/>
      <c r="B3" s="80"/>
      <c r="C3" s="80"/>
      <c r="D3" s="80"/>
      <c r="E3" s="80"/>
      <c r="F3" s="80"/>
      <c r="G3" s="80"/>
      <c r="H3" s="81" t="s">
        <v>26</v>
      </c>
    </row>
    <row r="4" ht="27" customHeight="1" spans="1:8">
      <c r="A4" s="82" t="s">
        <v>82</v>
      </c>
      <c r="B4" s="82" t="s">
        <v>28</v>
      </c>
      <c r="C4" s="82" t="s">
        <v>29</v>
      </c>
      <c r="D4" s="82" t="s">
        <v>30</v>
      </c>
      <c r="E4" s="82" t="s">
        <v>31</v>
      </c>
      <c r="F4" s="82" t="s">
        <v>32</v>
      </c>
      <c r="G4" s="82" t="s">
        <v>33</v>
      </c>
      <c r="H4" s="82" t="s">
        <v>154</v>
      </c>
    </row>
    <row r="5" ht="18" customHeight="1" spans="1:8">
      <c r="A5" s="83" t="s">
        <v>155</v>
      </c>
      <c r="B5" s="97">
        <v>36191</v>
      </c>
      <c r="C5" s="97">
        <v>29669</v>
      </c>
      <c r="D5" s="97">
        <v>34158</v>
      </c>
      <c r="E5" s="97">
        <v>30540</v>
      </c>
      <c r="F5" s="98">
        <f t="shared" ref="F5:F52" si="0">IF(B5&lt;&gt;0,(E5/B5)*100,0)</f>
        <v>84.3856207344367</v>
      </c>
      <c r="G5" s="98">
        <f t="shared" ref="G5:G52" si="1">IF(C5&lt;&gt;0,(E5/C5)*100,0)</f>
        <v>102.935724156527</v>
      </c>
      <c r="H5" s="98">
        <f t="shared" ref="H5:H52" si="2">IF(D5&lt;&gt;0,(E5/D5-1)*100,0)</f>
        <v>-10.591955032496</v>
      </c>
    </row>
    <row r="6" ht="18" customHeight="1" spans="1:8">
      <c r="A6" s="83" t="s">
        <v>156</v>
      </c>
      <c r="B6" s="97">
        <v>0</v>
      </c>
      <c r="C6" s="97">
        <v>0</v>
      </c>
      <c r="D6" s="97">
        <v>0</v>
      </c>
      <c r="E6" s="97">
        <v>0</v>
      </c>
      <c r="F6" s="98">
        <f t="shared" si="0"/>
        <v>0</v>
      </c>
      <c r="G6" s="98">
        <f t="shared" si="1"/>
        <v>0</v>
      </c>
      <c r="H6" s="98">
        <f t="shared" si="2"/>
        <v>0</v>
      </c>
    </row>
    <row r="7" ht="18" customHeight="1" spans="1:8">
      <c r="A7" s="83" t="s">
        <v>157</v>
      </c>
      <c r="B7" s="97">
        <v>150</v>
      </c>
      <c r="C7" s="97">
        <v>353</v>
      </c>
      <c r="D7" s="97">
        <v>166</v>
      </c>
      <c r="E7" s="97">
        <v>296</v>
      </c>
      <c r="F7" s="98">
        <f t="shared" si="0"/>
        <v>197.333333333333</v>
      </c>
      <c r="G7" s="98">
        <f t="shared" si="1"/>
        <v>83.8526912181303</v>
      </c>
      <c r="H7" s="98">
        <f t="shared" si="2"/>
        <v>78.3132530120482</v>
      </c>
    </row>
    <row r="8" ht="18" customHeight="1" spans="1:8">
      <c r="A8" s="83" t="s">
        <v>158</v>
      </c>
      <c r="B8" s="97">
        <v>26963</v>
      </c>
      <c r="C8" s="97">
        <v>24367</v>
      </c>
      <c r="D8" s="97">
        <v>26852</v>
      </c>
      <c r="E8" s="97">
        <v>24818</v>
      </c>
      <c r="F8" s="98">
        <f t="shared" si="0"/>
        <v>92.0446537848162</v>
      </c>
      <c r="G8" s="98">
        <f t="shared" si="1"/>
        <v>101.850863873271</v>
      </c>
      <c r="H8" s="98">
        <f t="shared" si="2"/>
        <v>-7.57485475942201</v>
      </c>
    </row>
    <row r="9" ht="18" customHeight="1" spans="1:8">
      <c r="A9" s="83" t="s">
        <v>159</v>
      </c>
      <c r="B9" s="97">
        <v>114675</v>
      </c>
      <c r="C9" s="97">
        <v>102136</v>
      </c>
      <c r="D9" s="97">
        <v>109502</v>
      </c>
      <c r="E9" s="97">
        <v>111667</v>
      </c>
      <c r="F9" s="98">
        <f t="shared" si="0"/>
        <v>97.3769348157837</v>
      </c>
      <c r="G9" s="98">
        <f t="shared" si="1"/>
        <v>109.331675413175</v>
      </c>
      <c r="H9" s="98">
        <f t="shared" si="2"/>
        <v>1.97713283775638</v>
      </c>
    </row>
    <row r="10" ht="18" customHeight="1" spans="1:8">
      <c r="A10" s="83" t="s">
        <v>160</v>
      </c>
      <c r="B10" s="97">
        <v>1050</v>
      </c>
      <c r="C10" s="97">
        <v>556</v>
      </c>
      <c r="D10" s="97">
        <v>967</v>
      </c>
      <c r="E10" s="97">
        <v>621</v>
      </c>
      <c r="F10" s="98">
        <f t="shared" si="0"/>
        <v>59.1428571428571</v>
      </c>
      <c r="G10" s="98">
        <f t="shared" si="1"/>
        <v>111.690647482014</v>
      </c>
      <c r="H10" s="98">
        <f t="shared" si="2"/>
        <v>-35.7807652533609</v>
      </c>
    </row>
    <row r="11" ht="18" customHeight="1" spans="1:8">
      <c r="A11" s="83" t="s">
        <v>161</v>
      </c>
      <c r="B11" s="97">
        <v>3660</v>
      </c>
      <c r="C11" s="97">
        <v>5406</v>
      </c>
      <c r="D11" s="97">
        <v>3445</v>
      </c>
      <c r="E11" s="97">
        <v>5200</v>
      </c>
      <c r="F11" s="98">
        <f t="shared" si="0"/>
        <v>142.07650273224</v>
      </c>
      <c r="G11" s="98">
        <f t="shared" si="1"/>
        <v>96.189419163892</v>
      </c>
      <c r="H11" s="98">
        <f t="shared" si="2"/>
        <v>50.9433962264151</v>
      </c>
    </row>
    <row r="12" ht="18" customHeight="1" spans="1:8">
      <c r="A12" s="83" t="s">
        <v>162</v>
      </c>
      <c r="B12" s="97">
        <v>67990</v>
      </c>
      <c r="C12" s="97">
        <v>63607</v>
      </c>
      <c r="D12" s="97">
        <v>65762</v>
      </c>
      <c r="E12" s="97">
        <v>63468</v>
      </c>
      <c r="F12" s="98">
        <f t="shared" si="0"/>
        <v>93.3490219149875</v>
      </c>
      <c r="G12" s="98">
        <f t="shared" si="1"/>
        <v>99.7814705928593</v>
      </c>
      <c r="H12" s="98">
        <f t="shared" si="2"/>
        <v>-3.48833672941821</v>
      </c>
    </row>
    <row r="13" ht="18" customHeight="1" spans="1:8">
      <c r="A13" s="83" t="s">
        <v>163</v>
      </c>
      <c r="B13" s="97">
        <v>62571</v>
      </c>
      <c r="C13" s="97">
        <v>54776</v>
      </c>
      <c r="D13" s="97">
        <v>58601</v>
      </c>
      <c r="E13" s="97">
        <v>52771</v>
      </c>
      <c r="F13" s="98">
        <f t="shared" si="0"/>
        <v>84.3377922679836</v>
      </c>
      <c r="G13" s="98">
        <f t="shared" si="1"/>
        <v>96.3396377975756</v>
      </c>
      <c r="H13" s="98">
        <f t="shared" si="2"/>
        <v>-9.94863568881077</v>
      </c>
    </row>
    <row r="14" ht="18" customHeight="1" spans="1:8">
      <c r="A14" s="83" t="s">
        <v>164</v>
      </c>
      <c r="B14" s="97">
        <v>27208</v>
      </c>
      <c r="C14" s="97">
        <v>6336</v>
      </c>
      <c r="D14" s="97">
        <v>25915</v>
      </c>
      <c r="E14" s="97">
        <v>10250</v>
      </c>
      <c r="F14" s="98">
        <f t="shared" si="0"/>
        <v>37.6727433107909</v>
      </c>
      <c r="G14" s="98">
        <f t="shared" si="1"/>
        <v>161.77398989899</v>
      </c>
      <c r="H14" s="98">
        <f t="shared" si="2"/>
        <v>-60.44761721011</v>
      </c>
    </row>
    <row r="15" ht="18" customHeight="1" spans="1:8">
      <c r="A15" s="83" t="s">
        <v>165</v>
      </c>
      <c r="B15" s="97">
        <v>48976</v>
      </c>
      <c r="C15" s="97">
        <v>165099</v>
      </c>
      <c r="D15" s="97">
        <v>77374</v>
      </c>
      <c r="E15" s="97">
        <v>130670</v>
      </c>
      <c r="F15" s="98">
        <f t="shared" si="0"/>
        <v>266.804148970925</v>
      </c>
      <c r="G15" s="98">
        <f t="shared" si="1"/>
        <v>79.1464515230256</v>
      </c>
      <c r="H15" s="98">
        <f t="shared" si="2"/>
        <v>68.8810194639026</v>
      </c>
    </row>
    <row r="16" ht="18" customHeight="1" spans="1:8">
      <c r="A16" s="83" t="s">
        <v>166</v>
      </c>
      <c r="B16" s="97">
        <v>66540</v>
      </c>
      <c r="C16" s="97">
        <v>66157</v>
      </c>
      <c r="D16" s="97">
        <v>63078</v>
      </c>
      <c r="E16" s="97">
        <v>65784</v>
      </c>
      <c r="F16" s="98">
        <f t="shared" si="0"/>
        <v>98.8638412984671</v>
      </c>
      <c r="G16" s="98">
        <f t="shared" si="1"/>
        <v>99.4361896700274</v>
      </c>
      <c r="H16" s="98">
        <f t="shared" si="2"/>
        <v>4.28992675734805</v>
      </c>
    </row>
    <row r="17" ht="18" customHeight="1" spans="1:8">
      <c r="A17" s="83" t="s">
        <v>167</v>
      </c>
      <c r="B17" s="97">
        <v>12450</v>
      </c>
      <c r="C17" s="97">
        <v>8250</v>
      </c>
      <c r="D17" s="97">
        <v>8742</v>
      </c>
      <c r="E17" s="97">
        <v>7452</v>
      </c>
      <c r="F17" s="98">
        <f t="shared" si="0"/>
        <v>59.855421686747</v>
      </c>
      <c r="G17" s="98">
        <f t="shared" si="1"/>
        <v>90.3272727272727</v>
      </c>
      <c r="H17" s="98">
        <f t="shared" si="2"/>
        <v>-14.7563486616335</v>
      </c>
    </row>
    <row r="18" ht="18" customHeight="1" spans="1:8">
      <c r="A18" s="83" t="s">
        <v>168</v>
      </c>
      <c r="B18" s="97">
        <v>3670</v>
      </c>
      <c r="C18" s="97">
        <v>1266</v>
      </c>
      <c r="D18" s="97">
        <v>4682</v>
      </c>
      <c r="E18" s="97">
        <v>6519</v>
      </c>
      <c r="F18" s="98">
        <f t="shared" si="0"/>
        <v>177.629427792916</v>
      </c>
      <c r="G18" s="98">
        <f t="shared" si="1"/>
        <v>514.928909952607</v>
      </c>
      <c r="H18" s="98">
        <f t="shared" si="2"/>
        <v>39.2353695002136</v>
      </c>
    </row>
    <row r="19" ht="18" customHeight="1" spans="1:8">
      <c r="A19" s="83" t="s">
        <v>169</v>
      </c>
      <c r="B19" s="97">
        <v>810</v>
      </c>
      <c r="C19" s="97">
        <v>646</v>
      </c>
      <c r="D19" s="97">
        <v>738</v>
      </c>
      <c r="E19" s="97">
        <v>827</v>
      </c>
      <c r="F19" s="98">
        <f t="shared" si="0"/>
        <v>102.098765432099</v>
      </c>
      <c r="G19" s="98">
        <f t="shared" si="1"/>
        <v>128.018575851393</v>
      </c>
      <c r="H19" s="98">
        <f t="shared" si="2"/>
        <v>12.059620596206</v>
      </c>
    </row>
    <row r="20" ht="18" customHeight="1" spans="1:8">
      <c r="A20" s="83" t="s">
        <v>170</v>
      </c>
      <c r="B20" s="97">
        <v>30</v>
      </c>
      <c r="C20" s="97">
        <v>0</v>
      </c>
      <c r="D20" s="97">
        <v>25</v>
      </c>
      <c r="E20" s="97">
        <v>80</v>
      </c>
      <c r="F20" s="98">
        <f t="shared" si="0"/>
        <v>266.666666666667</v>
      </c>
      <c r="G20" s="98">
        <f t="shared" si="1"/>
        <v>0</v>
      </c>
      <c r="H20" s="98">
        <f t="shared" si="2"/>
        <v>220</v>
      </c>
    </row>
    <row r="21" ht="18" customHeight="1" spans="1:8">
      <c r="A21" s="83" t="s">
        <v>171</v>
      </c>
      <c r="B21" s="97">
        <v>0</v>
      </c>
      <c r="C21" s="97">
        <v>0</v>
      </c>
      <c r="D21" s="97">
        <v>0</v>
      </c>
      <c r="E21" s="97">
        <v>0</v>
      </c>
      <c r="F21" s="98">
        <f t="shared" si="0"/>
        <v>0</v>
      </c>
      <c r="G21" s="98">
        <f t="shared" si="1"/>
        <v>0</v>
      </c>
      <c r="H21" s="98">
        <f t="shared" si="2"/>
        <v>0</v>
      </c>
    </row>
    <row r="22" ht="18" customHeight="1" spans="1:8">
      <c r="A22" s="83" t="s">
        <v>172</v>
      </c>
      <c r="B22" s="97">
        <v>5665</v>
      </c>
      <c r="C22" s="97">
        <v>4160</v>
      </c>
      <c r="D22" s="97">
        <v>5683</v>
      </c>
      <c r="E22" s="97">
        <v>4294</v>
      </c>
      <c r="F22" s="98">
        <f t="shared" si="0"/>
        <v>75.7987643424537</v>
      </c>
      <c r="G22" s="98">
        <f t="shared" si="1"/>
        <v>103.221153846154</v>
      </c>
      <c r="H22" s="98">
        <f t="shared" si="2"/>
        <v>-24.4413162062291</v>
      </c>
    </row>
    <row r="23" ht="18" customHeight="1" spans="1:8">
      <c r="A23" s="83" t="s">
        <v>173</v>
      </c>
      <c r="B23" s="97">
        <v>45430</v>
      </c>
      <c r="C23" s="97">
        <v>22171</v>
      </c>
      <c r="D23" s="97">
        <v>43914</v>
      </c>
      <c r="E23" s="97">
        <v>15287</v>
      </c>
      <c r="F23" s="98">
        <f t="shared" si="0"/>
        <v>33.6495707682148</v>
      </c>
      <c r="G23" s="98">
        <f t="shared" si="1"/>
        <v>68.9504307428623</v>
      </c>
      <c r="H23" s="98">
        <f t="shared" si="2"/>
        <v>-65.1887780662203</v>
      </c>
    </row>
    <row r="24" ht="18" customHeight="1" spans="1:8">
      <c r="A24" s="83" t="s">
        <v>174</v>
      </c>
      <c r="B24" s="97">
        <v>520</v>
      </c>
      <c r="C24" s="97">
        <v>15</v>
      </c>
      <c r="D24" s="97">
        <v>506</v>
      </c>
      <c r="E24" s="97">
        <v>1774</v>
      </c>
      <c r="F24" s="98">
        <f t="shared" si="0"/>
        <v>341.153846153846</v>
      </c>
      <c r="G24" s="98">
        <f t="shared" si="1"/>
        <v>11826.6666666667</v>
      </c>
      <c r="H24" s="98">
        <f t="shared" si="2"/>
        <v>250.592885375494</v>
      </c>
    </row>
    <row r="25" ht="18" customHeight="1" spans="1:8">
      <c r="A25" s="83" t="s">
        <v>175</v>
      </c>
      <c r="B25" s="97">
        <v>4200</v>
      </c>
      <c r="C25" s="97">
        <v>2586</v>
      </c>
      <c r="D25" s="97">
        <v>0</v>
      </c>
      <c r="E25" s="97">
        <v>2796</v>
      </c>
      <c r="F25" s="98">
        <f t="shared" si="0"/>
        <v>66.5714285714286</v>
      </c>
      <c r="G25" s="98">
        <f t="shared" si="1"/>
        <v>108.120649651972</v>
      </c>
      <c r="H25" s="98">
        <f t="shared" si="2"/>
        <v>0</v>
      </c>
    </row>
    <row r="26" ht="18" customHeight="1" spans="1:8">
      <c r="A26" s="83" t="s">
        <v>176</v>
      </c>
      <c r="B26" s="97">
        <v>6000</v>
      </c>
      <c r="C26" s="97">
        <v>0</v>
      </c>
      <c r="D26" s="97">
        <v>0</v>
      </c>
      <c r="E26" s="97">
        <v>0</v>
      </c>
      <c r="F26" s="98">
        <f t="shared" si="0"/>
        <v>0</v>
      </c>
      <c r="G26" s="98">
        <f t="shared" si="1"/>
        <v>0</v>
      </c>
      <c r="H26" s="98">
        <f t="shared" si="2"/>
        <v>0</v>
      </c>
    </row>
    <row r="27" ht="18" customHeight="1" spans="1:8">
      <c r="A27" s="83" t="s">
        <v>177</v>
      </c>
      <c r="B27" s="97">
        <v>0</v>
      </c>
      <c r="C27" s="97">
        <v>29</v>
      </c>
      <c r="D27" s="97">
        <v>0</v>
      </c>
      <c r="E27" s="97">
        <v>25</v>
      </c>
      <c r="F27" s="98">
        <f t="shared" si="0"/>
        <v>0</v>
      </c>
      <c r="G27" s="98">
        <f t="shared" si="1"/>
        <v>86.2068965517241</v>
      </c>
      <c r="H27" s="98">
        <f t="shared" si="2"/>
        <v>0</v>
      </c>
    </row>
    <row r="28" ht="18" customHeight="1" spans="1:8">
      <c r="A28" s="83" t="s">
        <v>178</v>
      </c>
      <c r="B28" s="97">
        <v>40051</v>
      </c>
      <c r="C28" s="97">
        <v>22415</v>
      </c>
      <c r="D28" s="97">
        <v>21861</v>
      </c>
      <c r="E28" s="97">
        <v>25055</v>
      </c>
      <c r="F28" s="98">
        <f t="shared" si="0"/>
        <v>62.5577388829243</v>
      </c>
      <c r="G28" s="98">
        <f t="shared" si="1"/>
        <v>111.777827347758</v>
      </c>
      <c r="H28" s="98">
        <f t="shared" si="2"/>
        <v>14.6104935730296</v>
      </c>
    </row>
    <row r="29" ht="18" customHeight="1" spans="1:8">
      <c r="A29" s="83" t="s">
        <v>179</v>
      </c>
      <c r="B29" s="97">
        <v>200</v>
      </c>
      <c r="C29" s="97"/>
      <c r="D29" s="97">
        <v>87</v>
      </c>
      <c r="E29" s="97">
        <v>175</v>
      </c>
      <c r="F29" s="98">
        <f t="shared" si="0"/>
        <v>87.5</v>
      </c>
      <c r="G29" s="98">
        <f t="shared" si="1"/>
        <v>0</v>
      </c>
      <c r="H29" s="98">
        <f t="shared" si="2"/>
        <v>101.149425287356</v>
      </c>
    </row>
    <row r="30" s="93" customFormat="1" ht="18" customHeight="1" spans="1:8">
      <c r="A30" s="95" t="s">
        <v>180</v>
      </c>
      <c r="B30" s="100">
        <f>SUM(B5:B29)</f>
        <v>575000</v>
      </c>
      <c r="C30" s="100">
        <f>SUM(C5:C29)</f>
        <v>580000</v>
      </c>
      <c r="D30" s="100">
        <f>SUM(D5:D29)</f>
        <v>552058</v>
      </c>
      <c r="E30" s="100">
        <f>SUM(E5:E29)</f>
        <v>560369</v>
      </c>
      <c r="F30" s="101">
        <f t="shared" si="0"/>
        <v>97.4554782608696</v>
      </c>
      <c r="G30" s="101">
        <f t="shared" si="1"/>
        <v>96.6153448275862</v>
      </c>
      <c r="H30" s="101">
        <f t="shared" si="2"/>
        <v>1.50545775987305</v>
      </c>
    </row>
    <row r="31" ht="18" customHeight="1" spans="1:8">
      <c r="A31" s="83"/>
      <c r="B31" s="97"/>
      <c r="C31" s="97"/>
      <c r="D31" s="97"/>
      <c r="E31" s="97"/>
      <c r="F31" s="98">
        <f t="shared" si="0"/>
        <v>0</v>
      </c>
      <c r="G31" s="98">
        <f t="shared" si="1"/>
        <v>0</v>
      </c>
      <c r="H31" s="98">
        <f t="shared" si="2"/>
        <v>0</v>
      </c>
    </row>
    <row r="32" ht="18" customHeight="1" spans="1:8">
      <c r="A32" s="83" t="s">
        <v>181</v>
      </c>
      <c r="B32" s="97"/>
      <c r="C32" s="97"/>
      <c r="D32" s="97">
        <v>0</v>
      </c>
      <c r="E32" s="97">
        <v>0</v>
      </c>
      <c r="F32" s="98">
        <f t="shared" si="0"/>
        <v>0</v>
      </c>
      <c r="G32" s="98">
        <f t="shared" si="1"/>
        <v>0</v>
      </c>
      <c r="H32" s="98">
        <f t="shared" si="2"/>
        <v>0</v>
      </c>
    </row>
    <row r="33" ht="18" customHeight="1" spans="1:8">
      <c r="A33" s="83" t="s">
        <v>182</v>
      </c>
      <c r="B33" s="97"/>
      <c r="C33" s="97"/>
      <c r="D33" s="97">
        <v>0</v>
      </c>
      <c r="E33" s="97">
        <v>0</v>
      </c>
      <c r="F33" s="98">
        <f t="shared" si="0"/>
        <v>0</v>
      </c>
      <c r="G33" s="98">
        <f t="shared" si="1"/>
        <v>0</v>
      </c>
      <c r="H33" s="98">
        <f t="shared" si="2"/>
        <v>0</v>
      </c>
    </row>
    <row r="34" ht="18" customHeight="1" spans="1:8">
      <c r="A34" s="83" t="s">
        <v>183</v>
      </c>
      <c r="B34" s="97"/>
      <c r="C34" s="97"/>
      <c r="D34" s="97">
        <v>0</v>
      </c>
      <c r="E34" s="97">
        <v>0</v>
      </c>
      <c r="F34" s="98">
        <f t="shared" si="0"/>
        <v>0</v>
      </c>
      <c r="G34" s="98">
        <f t="shared" si="1"/>
        <v>0</v>
      </c>
      <c r="H34" s="98">
        <f t="shared" si="2"/>
        <v>0</v>
      </c>
    </row>
    <row r="35" ht="18" customHeight="1" spans="1:8">
      <c r="A35" s="83" t="s">
        <v>184</v>
      </c>
      <c r="B35" s="97"/>
      <c r="C35" s="97"/>
      <c r="D35" s="97">
        <v>0</v>
      </c>
      <c r="E35" s="97">
        <v>0</v>
      </c>
      <c r="F35" s="98">
        <f t="shared" si="0"/>
        <v>0</v>
      </c>
      <c r="G35" s="98">
        <f t="shared" si="1"/>
        <v>0</v>
      </c>
      <c r="H35" s="98">
        <f t="shared" si="2"/>
        <v>0</v>
      </c>
    </row>
    <row r="36" ht="18" customHeight="1" spans="1:8">
      <c r="A36" s="83" t="s">
        <v>149</v>
      </c>
      <c r="B36" s="97">
        <v>40295</v>
      </c>
      <c r="C36" s="97">
        <v>50000</v>
      </c>
      <c r="D36" s="97">
        <v>39566</v>
      </c>
      <c r="E36" s="97">
        <v>43372</v>
      </c>
      <c r="F36" s="98">
        <f t="shared" si="0"/>
        <v>107.636183149274</v>
      </c>
      <c r="G36" s="98">
        <f t="shared" si="1"/>
        <v>86.744</v>
      </c>
      <c r="H36" s="98">
        <f t="shared" si="2"/>
        <v>9.61937016630441</v>
      </c>
    </row>
    <row r="37" ht="18" customHeight="1" spans="1:8">
      <c r="A37" s="83" t="s">
        <v>185</v>
      </c>
      <c r="B37" s="97"/>
      <c r="C37" s="97"/>
      <c r="D37" s="97">
        <v>0</v>
      </c>
      <c r="E37" s="97">
        <v>0</v>
      </c>
      <c r="F37" s="98">
        <f t="shared" si="0"/>
        <v>0</v>
      </c>
      <c r="G37" s="98">
        <f t="shared" si="1"/>
        <v>0</v>
      </c>
      <c r="H37" s="98">
        <f t="shared" si="2"/>
        <v>0</v>
      </c>
    </row>
    <row r="38" ht="18" customHeight="1" spans="1:8">
      <c r="A38" s="83" t="s">
        <v>186</v>
      </c>
      <c r="B38" s="97">
        <v>45892</v>
      </c>
      <c r="C38" s="97">
        <v>176892</v>
      </c>
      <c r="D38" s="97">
        <v>115834</v>
      </c>
      <c r="E38" s="97">
        <v>176930</v>
      </c>
      <c r="F38" s="98">
        <f t="shared" si="0"/>
        <v>385.535605334263</v>
      </c>
      <c r="G38" s="98">
        <f t="shared" si="1"/>
        <v>100.021482034236</v>
      </c>
      <c r="H38" s="98">
        <f t="shared" si="2"/>
        <v>52.7444446362899</v>
      </c>
    </row>
    <row r="39" ht="18" customHeight="1" spans="1:8">
      <c r="A39" s="83" t="s">
        <v>187</v>
      </c>
      <c r="B39" s="97"/>
      <c r="C39" s="97"/>
      <c r="D39" s="97">
        <v>0</v>
      </c>
      <c r="E39" s="97">
        <v>0</v>
      </c>
      <c r="F39" s="98">
        <f t="shared" si="0"/>
        <v>0</v>
      </c>
      <c r="G39" s="98">
        <f t="shared" si="1"/>
        <v>0</v>
      </c>
      <c r="H39" s="98">
        <f t="shared" si="2"/>
        <v>0</v>
      </c>
    </row>
    <row r="40" ht="18" customHeight="1" spans="1:8">
      <c r="A40" s="83" t="s">
        <v>188</v>
      </c>
      <c r="B40" s="97"/>
      <c r="C40" s="97"/>
      <c r="D40" s="97">
        <v>0</v>
      </c>
      <c r="E40" s="97">
        <v>0</v>
      </c>
      <c r="F40" s="98">
        <f t="shared" si="0"/>
        <v>0</v>
      </c>
      <c r="G40" s="98">
        <f t="shared" si="1"/>
        <v>0</v>
      </c>
      <c r="H40" s="98">
        <f t="shared" si="2"/>
        <v>0</v>
      </c>
    </row>
    <row r="41" ht="18" customHeight="1" spans="1:8">
      <c r="A41" s="83" t="s">
        <v>189</v>
      </c>
      <c r="B41" s="97"/>
      <c r="C41" s="97"/>
      <c r="D41" s="97">
        <v>0</v>
      </c>
      <c r="E41" s="97">
        <v>0</v>
      </c>
      <c r="F41" s="98">
        <f t="shared" si="0"/>
        <v>0</v>
      </c>
      <c r="G41" s="98">
        <f t="shared" si="1"/>
        <v>0</v>
      </c>
      <c r="H41" s="98">
        <f t="shared" si="2"/>
        <v>0</v>
      </c>
    </row>
    <row r="42" ht="18" customHeight="1" spans="1:8">
      <c r="A42" s="83" t="s">
        <v>190</v>
      </c>
      <c r="B42" s="97"/>
      <c r="C42" s="97"/>
      <c r="D42" s="97">
        <v>0</v>
      </c>
      <c r="E42" s="97">
        <v>0</v>
      </c>
      <c r="F42" s="98">
        <f t="shared" si="0"/>
        <v>0</v>
      </c>
      <c r="G42" s="98">
        <f t="shared" si="1"/>
        <v>0</v>
      </c>
      <c r="H42" s="98">
        <f t="shared" si="2"/>
        <v>0</v>
      </c>
    </row>
    <row r="43" ht="18" customHeight="1" spans="1:8">
      <c r="A43" s="83" t="s">
        <v>191</v>
      </c>
      <c r="B43" s="97"/>
      <c r="C43" s="97">
        <v>4400</v>
      </c>
      <c r="D43" s="97">
        <v>5566</v>
      </c>
      <c r="E43" s="97">
        <v>2994</v>
      </c>
      <c r="F43" s="98">
        <f t="shared" si="0"/>
        <v>0</v>
      </c>
      <c r="G43" s="98">
        <f t="shared" si="1"/>
        <v>68.0454545454545</v>
      </c>
      <c r="H43" s="98">
        <f t="shared" si="2"/>
        <v>-46.2091268415379</v>
      </c>
    </row>
    <row r="44" ht="18" customHeight="1" spans="1:8">
      <c r="A44" s="83" t="s">
        <v>171</v>
      </c>
      <c r="B44" s="97"/>
      <c r="C44" s="97"/>
      <c r="D44" s="97">
        <v>0</v>
      </c>
      <c r="E44" s="97">
        <v>0</v>
      </c>
      <c r="F44" s="98">
        <f t="shared" si="0"/>
        <v>0</v>
      </c>
      <c r="G44" s="98">
        <f t="shared" si="1"/>
        <v>0</v>
      </c>
      <c r="H44" s="98">
        <f t="shared" si="2"/>
        <v>0</v>
      </c>
    </row>
    <row r="45" ht="18" customHeight="1" spans="1:8">
      <c r="A45" s="83" t="s">
        <v>192</v>
      </c>
      <c r="B45" s="97"/>
      <c r="C45" s="97"/>
      <c r="D45" s="97">
        <v>0</v>
      </c>
      <c r="E45" s="97">
        <v>0</v>
      </c>
      <c r="F45" s="98">
        <f t="shared" si="0"/>
        <v>0</v>
      </c>
      <c r="G45" s="98">
        <f t="shared" si="1"/>
        <v>0</v>
      </c>
      <c r="H45" s="98">
        <f t="shared" si="2"/>
        <v>0</v>
      </c>
    </row>
    <row r="46" ht="18" customHeight="1" spans="1:8">
      <c r="A46" s="83" t="s">
        <v>193</v>
      </c>
      <c r="B46" s="97"/>
      <c r="C46" s="97"/>
      <c r="D46" s="97">
        <v>0</v>
      </c>
      <c r="E46" s="97">
        <v>0</v>
      </c>
      <c r="F46" s="98">
        <f t="shared" si="0"/>
        <v>0</v>
      </c>
      <c r="G46" s="98">
        <f t="shared" si="1"/>
        <v>0</v>
      </c>
      <c r="H46" s="98">
        <f t="shared" si="2"/>
        <v>0</v>
      </c>
    </row>
    <row r="47" ht="18" customHeight="1" spans="1:8">
      <c r="A47" s="83" t="s">
        <v>194</v>
      </c>
      <c r="B47" s="97"/>
      <c r="C47" s="97"/>
      <c r="D47" s="97">
        <v>0</v>
      </c>
      <c r="E47" s="97">
        <v>0</v>
      </c>
      <c r="F47" s="98">
        <f t="shared" si="0"/>
        <v>0</v>
      </c>
      <c r="G47" s="98">
        <f t="shared" si="1"/>
        <v>0</v>
      </c>
      <c r="H47" s="98">
        <f t="shared" si="2"/>
        <v>0</v>
      </c>
    </row>
    <row r="48" ht="18" customHeight="1" spans="1:8">
      <c r="A48" s="83" t="s">
        <v>195</v>
      </c>
      <c r="B48" s="97"/>
      <c r="C48" s="198">
        <v>1000</v>
      </c>
      <c r="D48" s="97">
        <v>1025</v>
      </c>
      <c r="E48" s="97">
        <v>611</v>
      </c>
      <c r="F48" s="98">
        <f t="shared" si="0"/>
        <v>0</v>
      </c>
      <c r="G48" s="98">
        <f t="shared" si="1"/>
        <v>61.1</v>
      </c>
      <c r="H48" s="98">
        <f t="shared" si="2"/>
        <v>-40.390243902439</v>
      </c>
    </row>
    <row r="49" ht="18" customHeight="1" spans="1:8">
      <c r="A49" s="83" t="s">
        <v>196</v>
      </c>
      <c r="B49" s="97"/>
      <c r="C49" s="198">
        <v>1000</v>
      </c>
      <c r="D49" s="97">
        <v>1025</v>
      </c>
      <c r="E49" s="97">
        <v>611</v>
      </c>
      <c r="F49" s="98">
        <f t="shared" si="0"/>
        <v>0</v>
      </c>
      <c r="G49" s="98">
        <f t="shared" si="1"/>
        <v>61.1</v>
      </c>
      <c r="H49" s="98">
        <f t="shared" si="2"/>
        <v>-40.390243902439</v>
      </c>
    </row>
    <row r="50" ht="18" customHeight="1" spans="1:8">
      <c r="A50" s="83" t="s">
        <v>197</v>
      </c>
      <c r="B50" s="97"/>
      <c r="C50" s="97"/>
      <c r="D50" s="97">
        <v>0</v>
      </c>
      <c r="E50" s="97">
        <v>0</v>
      </c>
      <c r="F50" s="98">
        <f t="shared" si="0"/>
        <v>0</v>
      </c>
      <c r="G50" s="98">
        <f t="shared" si="1"/>
        <v>0</v>
      </c>
      <c r="H50" s="98">
        <f t="shared" si="2"/>
        <v>0</v>
      </c>
    </row>
    <row r="51" ht="18" customHeight="1" spans="1:8">
      <c r="A51" s="83"/>
      <c r="B51" s="97"/>
      <c r="C51" s="97"/>
      <c r="D51" s="97"/>
      <c r="E51" s="97"/>
      <c r="F51" s="98">
        <f t="shared" si="0"/>
        <v>0</v>
      </c>
      <c r="G51" s="98">
        <f t="shared" si="1"/>
        <v>0</v>
      </c>
      <c r="H51" s="98">
        <f t="shared" si="2"/>
        <v>0</v>
      </c>
    </row>
    <row r="52" s="93" customFormat="1" ht="18" customHeight="1" spans="1:8">
      <c r="A52" s="95" t="s">
        <v>198</v>
      </c>
      <c r="B52" s="100">
        <f>SUM(B30:B51)-B49</f>
        <v>661187</v>
      </c>
      <c r="C52" s="100">
        <f>SUM(C30:C51)-C49</f>
        <v>812292</v>
      </c>
      <c r="D52" s="100">
        <f>SUM(D30:D51)-D49</f>
        <v>714049</v>
      </c>
      <c r="E52" s="100">
        <f>SUM(E30:E51)-E49</f>
        <v>784276</v>
      </c>
      <c r="F52" s="101">
        <f t="shared" si="0"/>
        <v>118.616367230451</v>
      </c>
      <c r="G52" s="101">
        <f t="shared" si="1"/>
        <v>96.5509939775352</v>
      </c>
      <c r="H52" s="101">
        <f t="shared" si="2"/>
        <v>9.83503933203465</v>
      </c>
    </row>
    <row r="53" spans="1:8">
      <c r="A53" s="155"/>
      <c r="B53" s="155"/>
      <c r="C53" s="155"/>
      <c r="D53" s="155"/>
      <c r="E53" s="155"/>
      <c r="F53" s="155"/>
      <c r="G53" s="155"/>
      <c r="H53" s="155"/>
    </row>
    <row r="54" spans="1:8">
      <c r="A54" s="196" t="s">
        <v>80</v>
      </c>
      <c r="B54" s="197"/>
      <c r="C54" s="197"/>
      <c r="D54" s="197"/>
      <c r="E54" s="197"/>
      <c r="F54" s="197"/>
      <c r="G54" s="155"/>
      <c r="H54" s="155"/>
    </row>
  </sheetData>
  <mergeCells count="2">
    <mergeCell ref="A2:H2"/>
    <mergeCell ref="A54:F54"/>
  </mergeCells>
  <pageMargins left="0.699305555555556" right="0.699305555555556"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5"/>
  </sheetPr>
  <dimension ref="A1:M1380"/>
  <sheetViews>
    <sheetView showZeros="0" workbookViewId="0">
      <pane ySplit="4" topLeftCell="A1349" activePane="bottomLeft" state="frozen"/>
      <selection/>
      <selection pane="bottomLeft" activeCell="C1352" sqref="C1352"/>
    </sheetView>
  </sheetViews>
  <sheetFormatPr defaultColWidth="9" defaultRowHeight="14.4"/>
  <cols>
    <col min="1" max="1" width="40.6296296296296" style="156" customWidth="1"/>
    <col min="2" max="3" width="13.1296296296296" style="157" customWidth="1"/>
    <col min="4" max="4" width="13.1296296296296" style="158" customWidth="1"/>
    <col min="5" max="5" width="13.1296296296296" style="156" customWidth="1"/>
    <col min="6" max="8" width="13.3796296296296" style="156" customWidth="1"/>
    <col min="9" max="16384" width="9" style="156"/>
  </cols>
  <sheetData>
    <row r="1" ht="19" customHeight="1" spans="1:1">
      <c r="A1" s="155" t="s">
        <v>199</v>
      </c>
    </row>
    <row r="2" ht="24" spans="1:8">
      <c r="A2" s="17" t="s">
        <v>4</v>
      </c>
      <c r="B2" s="17"/>
      <c r="C2" s="17"/>
      <c r="D2" s="17"/>
      <c r="E2" s="17"/>
      <c r="F2" s="17"/>
      <c r="G2" s="17"/>
      <c r="H2" s="17"/>
    </row>
    <row r="3" spans="1:8">
      <c r="A3" s="159"/>
      <c r="B3" s="106"/>
      <c r="C3" s="106"/>
      <c r="D3" s="159"/>
      <c r="E3" s="159"/>
      <c r="F3" s="106"/>
      <c r="G3" s="106"/>
      <c r="H3" s="106" t="s">
        <v>200</v>
      </c>
    </row>
    <row r="4" ht="29" customHeight="1" spans="1:8">
      <c r="A4" s="82" t="s">
        <v>82</v>
      </c>
      <c r="B4" s="82" t="s">
        <v>28</v>
      </c>
      <c r="C4" s="82" t="s">
        <v>29</v>
      </c>
      <c r="D4" s="82" t="s">
        <v>30</v>
      </c>
      <c r="E4" s="82" t="s">
        <v>31</v>
      </c>
      <c r="F4" s="82" t="s">
        <v>32</v>
      </c>
      <c r="G4" s="82" t="s">
        <v>33</v>
      </c>
      <c r="H4" s="82" t="s">
        <v>154</v>
      </c>
    </row>
    <row r="5" ht="18" customHeight="1" spans="1:8">
      <c r="A5" s="99" t="s">
        <v>155</v>
      </c>
      <c r="B5" s="160">
        <f>SUM(B6+B18+B27+B38+B49+B60+B71+B83+B92+B105+B115+B124+B135+B149+B156+B164+B170+B177+B184+B191+B198+B204+B212+B218+B224+B230+B247)</f>
        <v>36191</v>
      </c>
      <c r="C5" s="160">
        <f>SUM(C6+C18+C27+C38+C49+C60+C71+C83+C92+C105+C115+C124+C135+C149+C156+C164+C170+C177+C184+C191+C198+C204+C212+C218+C224+C230+C247)</f>
        <v>29669</v>
      </c>
      <c r="D5" s="97">
        <f>SUM(D6+D18+D27+D38+D49+D60+D71+D83+D92+D105+D115+D124+D135+D149+D156+D164+D170+D177+D184+D191+D198+D204+D212+D218+D224+D230+D247)</f>
        <v>34474</v>
      </c>
      <c r="E5" s="97">
        <f>SUM(E6+E18+E27+E38+E49+E60+E71+E83+E92+E105+E115+E124+E135+E149+E156+E164+E170+E177+E184+E191+E198+E204+E212+E218+E224+E230+E247)</f>
        <v>30540</v>
      </c>
      <c r="F5" s="98">
        <f t="shared" ref="F5:F68" si="0">IF(B5&lt;&gt;0,(E5/B5)*100,0)</f>
        <v>84.3856207344367</v>
      </c>
      <c r="G5" s="98">
        <f t="shared" ref="G5:G68" si="1">IF(C5&lt;&gt;0,(E5/C5)*100,0)</f>
        <v>102.935724156527</v>
      </c>
      <c r="H5" s="98">
        <f t="shared" ref="H5:H68" si="2">IF(D5&lt;&gt;0,(E5/D5-1)*100,0)</f>
        <v>-11.4114985206242</v>
      </c>
    </row>
    <row r="6" ht="18" customHeight="1" spans="1:8">
      <c r="A6" s="99" t="s">
        <v>201</v>
      </c>
      <c r="B6" s="160">
        <f>SUM(B7:B17)</f>
        <v>2676</v>
      </c>
      <c r="C6" s="160">
        <f>SUM(C7:C17)</f>
        <v>1892</v>
      </c>
      <c r="D6" s="97">
        <f>SUM(D7:D17)</f>
        <v>2504</v>
      </c>
      <c r="E6" s="97">
        <f>SUM(E7:E17)</f>
        <v>2522</v>
      </c>
      <c r="F6" s="161">
        <f t="shared" si="0"/>
        <v>94.2451420029895</v>
      </c>
      <c r="G6" s="161">
        <f t="shared" si="1"/>
        <v>133.298097251586</v>
      </c>
      <c r="H6" s="161">
        <f t="shared" si="2"/>
        <v>0.718849840255587</v>
      </c>
    </row>
    <row r="7" ht="18" customHeight="1" spans="1:8">
      <c r="A7" s="99" t="s">
        <v>202</v>
      </c>
      <c r="B7" s="162">
        <v>1410</v>
      </c>
      <c r="C7" s="163">
        <v>1110</v>
      </c>
      <c r="D7" s="97">
        <v>1307</v>
      </c>
      <c r="E7" s="97">
        <v>1161</v>
      </c>
      <c r="F7" s="161">
        <f t="shared" si="0"/>
        <v>82.3404255319149</v>
      </c>
      <c r="G7" s="161">
        <f t="shared" si="1"/>
        <v>104.594594594595</v>
      </c>
      <c r="H7" s="161">
        <f t="shared" si="2"/>
        <v>-11.1706197398623</v>
      </c>
    </row>
    <row r="8" ht="18" customHeight="1" spans="1:8">
      <c r="A8" s="99" t="s">
        <v>203</v>
      </c>
      <c r="B8" s="162">
        <v>1200</v>
      </c>
      <c r="C8" s="163">
        <v>721</v>
      </c>
      <c r="D8" s="97">
        <v>1135</v>
      </c>
      <c r="E8" s="97">
        <v>1167</v>
      </c>
      <c r="F8" s="161">
        <f t="shared" si="0"/>
        <v>97.25</v>
      </c>
      <c r="G8" s="161">
        <f t="shared" si="1"/>
        <v>161.858529819695</v>
      </c>
      <c r="H8" s="161">
        <f t="shared" si="2"/>
        <v>2.81938325991189</v>
      </c>
    </row>
    <row r="9" ht="18" customHeight="1" spans="1:8">
      <c r="A9" s="99" t="s">
        <v>204</v>
      </c>
      <c r="B9" s="164">
        <v>0</v>
      </c>
      <c r="C9" s="165">
        <v>0</v>
      </c>
      <c r="D9" s="97">
        <v>0</v>
      </c>
      <c r="E9" s="97">
        <v>0</v>
      </c>
      <c r="F9" s="161">
        <f t="shared" si="0"/>
        <v>0</v>
      </c>
      <c r="G9" s="161">
        <f t="shared" si="1"/>
        <v>0</v>
      </c>
      <c r="H9" s="161">
        <f t="shared" si="2"/>
        <v>0</v>
      </c>
    </row>
    <row r="10" ht="18" customHeight="1" spans="1:8">
      <c r="A10" s="99" t="s">
        <v>205</v>
      </c>
      <c r="B10" s="162">
        <v>30</v>
      </c>
      <c r="C10" s="163">
        <v>31</v>
      </c>
      <c r="D10" s="97">
        <v>26</v>
      </c>
      <c r="E10" s="97">
        <v>27</v>
      </c>
      <c r="F10" s="161">
        <f t="shared" si="0"/>
        <v>90</v>
      </c>
      <c r="G10" s="161">
        <f t="shared" si="1"/>
        <v>87.0967741935484</v>
      </c>
      <c r="H10" s="161">
        <f t="shared" si="2"/>
        <v>3.84615384615385</v>
      </c>
    </row>
    <row r="11" ht="18" customHeight="1" spans="1:8">
      <c r="A11" s="99" t="s">
        <v>206</v>
      </c>
      <c r="B11" s="164">
        <v>0</v>
      </c>
      <c r="C11" s="166">
        <v>0</v>
      </c>
      <c r="D11" s="97">
        <v>0</v>
      </c>
      <c r="E11" s="97">
        <v>0</v>
      </c>
      <c r="F11" s="161">
        <f t="shared" si="0"/>
        <v>0</v>
      </c>
      <c r="G11" s="161">
        <f t="shared" si="1"/>
        <v>0</v>
      </c>
      <c r="H11" s="161">
        <f t="shared" si="2"/>
        <v>0</v>
      </c>
    </row>
    <row r="12" ht="18" customHeight="1" spans="1:8">
      <c r="A12" s="99" t="s">
        <v>207</v>
      </c>
      <c r="B12" s="164">
        <v>0</v>
      </c>
      <c r="C12" s="97">
        <v>0</v>
      </c>
      <c r="D12" s="97">
        <v>0</v>
      </c>
      <c r="E12" s="97">
        <v>0</v>
      </c>
      <c r="F12" s="161">
        <f t="shared" si="0"/>
        <v>0</v>
      </c>
      <c r="G12" s="161">
        <f t="shared" si="1"/>
        <v>0</v>
      </c>
      <c r="H12" s="161">
        <f t="shared" si="2"/>
        <v>0</v>
      </c>
    </row>
    <row r="13" ht="18" customHeight="1" spans="1:8">
      <c r="A13" s="99" t="s">
        <v>208</v>
      </c>
      <c r="B13" s="164">
        <v>0</v>
      </c>
      <c r="C13" s="103">
        <v>0</v>
      </c>
      <c r="D13" s="97">
        <v>0</v>
      </c>
      <c r="E13" s="97">
        <v>2</v>
      </c>
      <c r="F13" s="161">
        <f t="shared" si="0"/>
        <v>0</v>
      </c>
      <c r="G13" s="161">
        <f t="shared" si="1"/>
        <v>0</v>
      </c>
      <c r="H13" s="161">
        <f t="shared" si="2"/>
        <v>0</v>
      </c>
    </row>
    <row r="14" ht="18" customHeight="1" spans="1:8">
      <c r="A14" s="99" t="s">
        <v>209</v>
      </c>
      <c r="B14" s="162">
        <v>20</v>
      </c>
      <c r="C14" s="163">
        <v>0</v>
      </c>
      <c r="D14" s="97">
        <v>20</v>
      </c>
      <c r="E14" s="97">
        <v>0</v>
      </c>
      <c r="F14" s="161">
        <f t="shared" si="0"/>
        <v>0</v>
      </c>
      <c r="G14" s="161">
        <f t="shared" si="1"/>
        <v>0</v>
      </c>
      <c r="H14" s="161">
        <f t="shared" si="2"/>
        <v>-100</v>
      </c>
    </row>
    <row r="15" ht="18" customHeight="1" spans="1:8">
      <c r="A15" s="99" t="s">
        <v>210</v>
      </c>
      <c r="B15" s="164">
        <v>0</v>
      </c>
      <c r="C15" s="126">
        <v>0</v>
      </c>
      <c r="D15" s="97">
        <v>0</v>
      </c>
      <c r="E15" s="97">
        <v>0</v>
      </c>
      <c r="F15" s="161">
        <f t="shared" si="0"/>
        <v>0</v>
      </c>
      <c r="G15" s="161">
        <f t="shared" si="1"/>
        <v>0</v>
      </c>
      <c r="H15" s="161">
        <f t="shared" si="2"/>
        <v>0</v>
      </c>
    </row>
    <row r="16" ht="18" customHeight="1" spans="1:8">
      <c r="A16" s="99" t="s">
        <v>211</v>
      </c>
      <c r="B16" s="164">
        <v>0</v>
      </c>
      <c r="C16" s="167">
        <v>0</v>
      </c>
      <c r="D16" s="97">
        <v>0</v>
      </c>
      <c r="E16" s="97">
        <v>0</v>
      </c>
      <c r="F16" s="161">
        <f t="shared" si="0"/>
        <v>0</v>
      </c>
      <c r="G16" s="161">
        <f t="shared" si="1"/>
        <v>0</v>
      </c>
      <c r="H16" s="161">
        <f t="shared" si="2"/>
        <v>0</v>
      </c>
    </row>
    <row r="17" ht="18" customHeight="1" spans="1:8">
      <c r="A17" s="99" t="s">
        <v>212</v>
      </c>
      <c r="B17" s="162">
        <v>16</v>
      </c>
      <c r="C17" s="163">
        <v>30</v>
      </c>
      <c r="D17" s="97">
        <v>16</v>
      </c>
      <c r="E17" s="97">
        <v>165</v>
      </c>
      <c r="F17" s="161">
        <f t="shared" si="0"/>
        <v>1031.25</v>
      </c>
      <c r="G17" s="161">
        <f t="shared" si="1"/>
        <v>550</v>
      </c>
      <c r="H17" s="161">
        <f t="shared" si="2"/>
        <v>931.25</v>
      </c>
    </row>
    <row r="18" ht="18" customHeight="1" spans="1:8">
      <c r="A18" s="99" t="s">
        <v>213</v>
      </c>
      <c r="B18" s="160">
        <f>SUM(B19:B26)</f>
        <v>1580</v>
      </c>
      <c r="C18" s="168">
        <f>SUM(C19:C26)</f>
        <v>1165</v>
      </c>
      <c r="D18" s="97">
        <f>SUM(D19:D26)</f>
        <v>1512</v>
      </c>
      <c r="E18" s="97">
        <f>SUM(E19:E26)</f>
        <v>1523</v>
      </c>
      <c r="F18" s="161">
        <f t="shared" si="0"/>
        <v>96.3924050632911</v>
      </c>
      <c r="G18" s="161">
        <f t="shared" si="1"/>
        <v>130.729613733906</v>
      </c>
      <c r="H18" s="161">
        <f t="shared" si="2"/>
        <v>0.727513227513232</v>
      </c>
    </row>
    <row r="19" ht="18" customHeight="1" spans="1:8">
      <c r="A19" s="99" t="s">
        <v>202</v>
      </c>
      <c r="B19" s="162">
        <v>850</v>
      </c>
      <c r="C19" s="163">
        <v>727</v>
      </c>
      <c r="D19" s="97">
        <v>812</v>
      </c>
      <c r="E19" s="97">
        <v>694</v>
      </c>
      <c r="F19" s="161">
        <f t="shared" si="0"/>
        <v>81.6470588235294</v>
      </c>
      <c r="G19" s="161">
        <f t="shared" si="1"/>
        <v>95.4607977991747</v>
      </c>
      <c r="H19" s="161">
        <f t="shared" si="2"/>
        <v>-14.5320197044335</v>
      </c>
    </row>
    <row r="20" ht="18" customHeight="1" spans="1:8">
      <c r="A20" s="99" t="s">
        <v>203</v>
      </c>
      <c r="B20" s="162">
        <v>690</v>
      </c>
      <c r="C20" s="163">
        <v>408</v>
      </c>
      <c r="D20" s="97">
        <v>673</v>
      </c>
      <c r="E20" s="97">
        <v>754</v>
      </c>
      <c r="F20" s="161">
        <f t="shared" si="0"/>
        <v>109.275362318841</v>
      </c>
      <c r="G20" s="161">
        <f t="shared" si="1"/>
        <v>184.803921568627</v>
      </c>
      <c r="H20" s="161">
        <f t="shared" si="2"/>
        <v>12.035661218425</v>
      </c>
    </row>
    <row r="21" ht="18" customHeight="1" spans="1:8">
      <c r="A21" s="99" t="s">
        <v>204</v>
      </c>
      <c r="B21" s="164">
        <v>0</v>
      </c>
      <c r="C21" s="165">
        <v>0</v>
      </c>
      <c r="D21" s="97">
        <v>0</v>
      </c>
      <c r="E21" s="97">
        <v>0</v>
      </c>
      <c r="F21" s="161">
        <f t="shared" si="0"/>
        <v>0</v>
      </c>
      <c r="G21" s="161">
        <f t="shared" si="1"/>
        <v>0</v>
      </c>
      <c r="H21" s="161">
        <f t="shared" si="2"/>
        <v>0</v>
      </c>
    </row>
    <row r="22" ht="18" customHeight="1" spans="1:8">
      <c r="A22" s="99" t="s">
        <v>214</v>
      </c>
      <c r="B22" s="162">
        <v>20</v>
      </c>
      <c r="C22" s="163">
        <v>0</v>
      </c>
      <c r="D22" s="97">
        <v>14</v>
      </c>
      <c r="E22" s="97">
        <v>13</v>
      </c>
      <c r="F22" s="161">
        <f t="shared" si="0"/>
        <v>65</v>
      </c>
      <c r="G22" s="161">
        <f t="shared" si="1"/>
        <v>0</v>
      </c>
      <c r="H22" s="161">
        <f t="shared" si="2"/>
        <v>-7.14285714285714</v>
      </c>
    </row>
    <row r="23" ht="18" customHeight="1" spans="1:8">
      <c r="A23" s="99" t="s">
        <v>215</v>
      </c>
      <c r="B23" s="164">
        <v>0</v>
      </c>
      <c r="C23" s="165">
        <v>0</v>
      </c>
      <c r="D23" s="97">
        <v>0</v>
      </c>
      <c r="E23" s="97">
        <v>0</v>
      </c>
      <c r="F23" s="161">
        <f t="shared" si="0"/>
        <v>0</v>
      </c>
      <c r="G23" s="161">
        <f t="shared" si="1"/>
        <v>0</v>
      </c>
      <c r="H23" s="161">
        <f t="shared" si="2"/>
        <v>0</v>
      </c>
    </row>
    <row r="24" ht="18" customHeight="1" spans="1:8">
      <c r="A24" s="99" t="s">
        <v>216</v>
      </c>
      <c r="B24" s="164">
        <v>0</v>
      </c>
      <c r="C24" s="169">
        <v>1</v>
      </c>
      <c r="D24" s="97">
        <v>0</v>
      </c>
      <c r="E24" s="97">
        <v>16</v>
      </c>
      <c r="F24" s="161">
        <f t="shared" si="0"/>
        <v>0</v>
      </c>
      <c r="G24" s="161">
        <f t="shared" si="1"/>
        <v>1600</v>
      </c>
      <c r="H24" s="161">
        <f t="shared" si="2"/>
        <v>0</v>
      </c>
    </row>
    <row r="25" ht="18" customHeight="1" spans="1:8">
      <c r="A25" s="99" t="s">
        <v>211</v>
      </c>
      <c r="B25" s="164">
        <v>0</v>
      </c>
      <c r="C25" s="170">
        <v>0</v>
      </c>
      <c r="D25" s="97">
        <v>0</v>
      </c>
      <c r="E25" s="97">
        <v>0</v>
      </c>
      <c r="F25" s="161">
        <f t="shared" si="0"/>
        <v>0</v>
      </c>
      <c r="G25" s="161">
        <f t="shared" si="1"/>
        <v>0</v>
      </c>
      <c r="H25" s="161">
        <f t="shared" si="2"/>
        <v>0</v>
      </c>
    </row>
    <row r="26" ht="18" customHeight="1" spans="1:8">
      <c r="A26" s="99" t="s">
        <v>217</v>
      </c>
      <c r="B26" s="162">
        <v>20</v>
      </c>
      <c r="C26" s="163">
        <v>29</v>
      </c>
      <c r="D26" s="97">
        <v>13</v>
      </c>
      <c r="E26" s="97">
        <v>46</v>
      </c>
      <c r="F26" s="161">
        <f t="shared" si="0"/>
        <v>230</v>
      </c>
      <c r="G26" s="161">
        <f t="shared" si="1"/>
        <v>158.620689655172</v>
      </c>
      <c r="H26" s="161">
        <f t="shared" si="2"/>
        <v>253.846153846154</v>
      </c>
    </row>
    <row r="27" ht="18" customHeight="1" spans="1:8">
      <c r="A27" s="99" t="s">
        <v>218</v>
      </c>
      <c r="B27" s="160">
        <f>SUM(B28:B37)</f>
        <v>12250</v>
      </c>
      <c r="C27" s="160">
        <f>SUM(C28:C37)</f>
        <v>11316</v>
      </c>
      <c r="D27" s="97">
        <f>SUM(D28:D37)</f>
        <v>11694</v>
      </c>
      <c r="E27" s="97">
        <f>SUM(E28:E37)</f>
        <v>10373</v>
      </c>
      <c r="F27" s="161">
        <f t="shared" si="0"/>
        <v>84.6775510204082</v>
      </c>
      <c r="G27" s="161">
        <f t="shared" si="1"/>
        <v>91.6666666666667</v>
      </c>
      <c r="H27" s="161">
        <f t="shared" si="2"/>
        <v>-11.2963913117838</v>
      </c>
    </row>
    <row r="28" ht="18" customHeight="1" spans="1:8">
      <c r="A28" s="99" t="s">
        <v>202</v>
      </c>
      <c r="B28" s="162">
        <v>8300</v>
      </c>
      <c r="C28" s="163">
        <v>8395</v>
      </c>
      <c r="D28" s="97">
        <v>8128</v>
      </c>
      <c r="E28" s="97">
        <v>7855</v>
      </c>
      <c r="F28" s="161">
        <f t="shared" si="0"/>
        <v>94.6385542168675</v>
      </c>
      <c r="G28" s="161">
        <f t="shared" si="1"/>
        <v>93.5675997617629</v>
      </c>
      <c r="H28" s="161">
        <f t="shared" si="2"/>
        <v>-3.35875984251969</v>
      </c>
    </row>
    <row r="29" ht="18" customHeight="1" spans="1:8">
      <c r="A29" s="99" t="s">
        <v>203</v>
      </c>
      <c r="B29" s="162">
        <v>2250</v>
      </c>
      <c r="C29" s="163">
        <v>1670</v>
      </c>
      <c r="D29" s="97">
        <v>2197</v>
      </c>
      <c r="E29" s="97">
        <v>1699</v>
      </c>
      <c r="F29" s="161">
        <f t="shared" si="0"/>
        <v>75.5111111111111</v>
      </c>
      <c r="G29" s="161">
        <f t="shared" si="1"/>
        <v>101.736526946108</v>
      </c>
      <c r="H29" s="161">
        <f t="shared" si="2"/>
        <v>-22.6672735548475</v>
      </c>
    </row>
    <row r="30" ht="18" customHeight="1" spans="1:8">
      <c r="A30" s="99" t="s">
        <v>204</v>
      </c>
      <c r="B30" s="162">
        <v>200</v>
      </c>
      <c r="C30" s="163">
        <v>226</v>
      </c>
      <c r="D30" s="97">
        <v>191</v>
      </c>
      <c r="E30" s="97">
        <v>210</v>
      </c>
      <c r="F30" s="161">
        <f t="shared" si="0"/>
        <v>105</v>
      </c>
      <c r="G30" s="161">
        <f t="shared" si="1"/>
        <v>92.9203539823009</v>
      </c>
      <c r="H30" s="161">
        <f t="shared" si="2"/>
        <v>9.94764397905758</v>
      </c>
    </row>
    <row r="31" ht="18" customHeight="1" spans="1:8">
      <c r="A31" s="99" t="s">
        <v>219</v>
      </c>
      <c r="B31" s="164">
        <v>0</v>
      </c>
      <c r="C31" s="165">
        <v>0</v>
      </c>
      <c r="D31" s="97">
        <v>0</v>
      </c>
      <c r="E31" s="97">
        <v>0</v>
      </c>
      <c r="F31" s="161">
        <f t="shared" si="0"/>
        <v>0</v>
      </c>
      <c r="G31" s="161">
        <f t="shared" si="1"/>
        <v>0</v>
      </c>
      <c r="H31" s="161">
        <f t="shared" si="2"/>
        <v>0</v>
      </c>
    </row>
    <row r="32" ht="18" customHeight="1" spans="1:8">
      <c r="A32" s="99" t="s">
        <v>220</v>
      </c>
      <c r="B32" s="164">
        <v>0</v>
      </c>
      <c r="C32" s="171">
        <v>0</v>
      </c>
      <c r="D32" s="97">
        <v>0</v>
      </c>
      <c r="E32" s="97">
        <v>0</v>
      </c>
      <c r="F32" s="161">
        <f t="shared" si="0"/>
        <v>0</v>
      </c>
      <c r="G32" s="161">
        <f t="shared" si="1"/>
        <v>0</v>
      </c>
      <c r="H32" s="161">
        <f t="shared" si="2"/>
        <v>0</v>
      </c>
    </row>
    <row r="33" ht="18" customHeight="1" spans="1:8">
      <c r="A33" s="99" t="s">
        <v>221</v>
      </c>
      <c r="B33" s="164">
        <v>0</v>
      </c>
      <c r="C33" s="166">
        <v>0</v>
      </c>
      <c r="D33" s="97">
        <v>0</v>
      </c>
      <c r="E33" s="97">
        <v>0</v>
      </c>
      <c r="F33" s="161">
        <f t="shared" si="0"/>
        <v>0</v>
      </c>
      <c r="G33" s="161">
        <f t="shared" si="1"/>
        <v>0</v>
      </c>
      <c r="H33" s="161">
        <f t="shared" si="2"/>
        <v>0</v>
      </c>
    </row>
    <row r="34" ht="18" customHeight="1" spans="1:8">
      <c r="A34" s="99" t="s">
        <v>222</v>
      </c>
      <c r="B34" s="164">
        <v>200</v>
      </c>
      <c r="C34" s="167">
        <v>6</v>
      </c>
      <c r="D34" s="97"/>
      <c r="E34" s="97">
        <v>107</v>
      </c>
      <c r="F34" s="161">
        <f t="shared" si="0"/>
        <v>53.5</v>
      </c>
      <c r="G34" s="161">
        <f t="shared" si="1"/>
        <v>1783.33333333333</v>
      </c>
      <c r="H34" s="161">
        <f t="shared" si="2"/>
        <v>0</v>
      </c>
    </row>
    <row r="35" ht="18" customHeight="1" spans="1:8">
      <c r="A35" s="99" t="s">
        <v>223</v>
      </c>
      <c r="B35" s="164">
        <v>0</v>
      </c>
      <c r="C35" s="169">
        <v>0</v>
      </c>
      <c r="D35" s="97"/>
      <c r="E35" s="97">
        <v>0</v>
      </c>
      <c r="F35" s="161">
        <f t="shared" si="0"/>
        <v>0</v>
      </c>
      <c r="G35" s="161">
        <f t="shared" si="1"/>
        <v>0</v>
      </c>
      <c r="H35" s="161">
        <f t="shared" si="2"/>
        <v>0</v>
      </c>
    </row>
    <row r="36" ht="18" customHeight="1" spans="1:8">
      <c r="A36" s="99" t="s">
        <v>211</v>
      </c>
      <c r="B36" s="164">
        <v>200</v>
      </c>
      <c r="C36" s="172">
        <v>187</v>
      </c>
      <c r="D36" s="97">
        <v>171</v>
      </c>
      <c r="E36" s="97">
        <v>190</v>
      </c>
      <c r="F36" s="161">
        <f t="shared" si="0"/>
        <v>95</v>
      </c>
      <c r="G36" s="161">
        <f t="shared" si="1"/>
        <v>101.604278074866</v>
      </c>
      <c r="H36" s="161">
        <f t="shared" si="2"/>
        <v>11.1111111111111</v>
      </c>
    </row>
    <row r="37" ht="18" customHeight="1" spans="1:8">
      <c r="A37" s="99" t="s">
        <v>224</v>
      </c>
      <c r="B37" s="162">
        <v>1100</v>
      </c>
      <c r="C37" s="173">
        <v>832</v>
      </c>
      <c r="D37" s="97">
        <v>1007</v>
      </c>
      <c r="E37" s="97">
        <v>312</v>
      </c>
      <c r="F37" s="161">
        <f t="shared" si="0"/>
        <v>28.3636363636364</v>
      </c>
      <c r="G37" s="161">
        <f t="shared" si="1"/>
        <v>37.5</v>
      </c>
      <c r="H37" s="161">
        <f t="shared" si="2"/>
        <v>-69.0168818272095</v>
      </c>
    </row>
    <row r="38" ht="18" customHeight="1" spans="1:8">
      <c r="A38" s="99" t="s">
        <v>225</v>
      </c>
      <c r="B38" s="162">
        <f>SUM(B39:B48)</f>
        <v>1530</v>
      </c>
      <c r="C38" s="173">
        <f>SUM(C39:C48)</f>
        <v>795</v>
      </c>
      <c r="D38" s="97">
        <f>SUM(D39:D48)</f>
        <v>1351</v>
      </c>
      <c r="E38" s="97">
        <f>SUM(E39:E48)</f>
        <v>952</v>
      </c>
      <c r="F38" s="161">
        <f t="shared" si="0"/>
        <v>62.2222222222222</v>
      </c>
      <c r="G38" s="161">
        <f t="shared" si="1"/>
        <v>119.748427672956</v>
      </c>
      <c r="H38" s="161">
        <f t="shared" si="2"/>
        <v>-29.5336787564767</v>
      </c>
    </row>
    <row r="39" ht="18" customHeight="1" spans="1:8">
      <c r="A39" s="99" t="s">
        <v>202</v>
      </c>
      <c r="B39" s="160">
        <v>650</v>
      </c>
      <c r="C39" s="168">
        <v>560</v>
      </c>
      <c r="D39" s="97">
        <v>619</v>
      </c>
      <c r="E39" s="97">
        <v>551</v>
      </c>
      <c r="F39" s="161">
        <f t="shared" si="0"/>
        <v>84.7692307692308</v>
      </c>
      <c r="G39" s="161">
        <f t="shared" si="1"/>
        <v>98.3928571428571</v>
      </c>
      <c r="H39" s="161">
        <f t="shared" si="2"/>
        <v>-10.9854604200323</v>
      </c>
    </row>
    <row r="40" ht="18" customHeight="1" spans="1:8">
      <c r="A40" s="99" t="s">
        <v>203</v>
      </c>
      <c r="B40" s="162">
        <v>400</v>
      </c>
      <c r="C40" s="173">
        <v>24</v>
      </c>
      <c r="D40" s="97">
        <v>358</v>
      </c>
      <c r="E40" s="97">
        <v>21</v>
      </c>
      <c r="F40" s="161">
        <f t="shared" si="0"/>
        <v>5.25</v>
      </c>
      <c r="G40" s="161">
        <f t="shared" si="1"/>
        <v>87.5</v>
      </c>
      <c r="H40" s="161">
        <f t="shared" si="2"/>
        <v>-94.1340782122905</v>
      </c>
    </row>
    <row r="41" ht="18" customHeight="1" spans="1:8">
      <c r="A41" s="99" t="s">
        <v>204</v>
      </c>
      <c r="B41" s="162">
        <v>0</v>
      </c>
      <c r="C41" s="163">
        <v>0</v>
      </c>
      <c r="D41" s="97">
        <v>0</v>
      </c>
      <c r="E41" s="97">
        <v>0</v>
      </c>
      <c r="F41" s="161">
        <f t="shared" si="0"/>
        <v>0</v>
      </c>
      <c r="G41" s="161">
        <f t="shared" si="1"/>
        <v>0</v>
      </c>
      <c r="H41" s="161">
        <f t="shared" si="2"/>
        <v>0</v>
      </c>
    </row>
    <row r="42" ht="18" customHeight="1" spans="1:8">
      <c r="A42" s="99" t="s">
        <v>226</v>
      </c>
      <c r="B42" s="164">
        <v>0</v>
      </c>
      <c r="C42" s="166">
        <v>0</v>
      </c>
      <c r="D42" s="97">
        <v>0</v>
      </c>
      <c r="E42" s="97">
        <v>0</v>
      </c>
      <c r="F42" s="161">
        <f t="shared" si="0"/>
        <v>0</v>
      </c>
      <c r="G42" s="161">
        <f t="shared" si="1"/>
        <v>0</v>
      </c>
      <c r="H42" s="161">
        <f t="shared" si="2"/>
        <v>0</v>
      </c>
    </row>
    <row r="43" ht="18" customHeight="1" spans="1:8">
      <c r="A43" s="99" t="s">
        <v>227</v>
      </c>
      <c r="B43" s="164">
        <v>0</v>
      </c>
      <c r="C43" s="174">
        <v>0</v>
      </c>
      <c r="D43" s="97">
        <v>0</v>
      </c>
      <c r="E43" s="97">
        <v>0</v>
      </c>
      <c r="F43" s="161">
        <f t="shared" si="0"/>
        <v>0</v>
      </c>
      <c r="G43" s="161">
        <f t="shared" si="1"/>
        <v>0</v>
      </c>
      <c r="H43" s="161">
        <f t="shared" si="2"/>
        <v>0</v>
      </c>
    </row>
    <row r="44" ht="18" customHeight="1" spans="1:8">
      <c r="A44" s="99" t="s">
        <v>228</v>
      </c>
      <c r="B44" s="164">
        <v>0</v>
      </c>
      <c r="C44" s="174">
        <v>0</v>
      </c>
      <c r="D44" s="97">
        <v>0</v>
      </c>
      <c r="E44" s="97">
        <v>0</v>
      </c>
      <c r="F44" s="161">
        <f t="shared" si="0"/>
        <v>0</v>
      </c>
      <c r="G44" s="161">
        <f t="shared" si="1"/>
        <v>0</v>
      </c>
      <c r="H44" s="161">
        <f t="shared" si="2"/>
        <v>0</v>
      </c>
    </row>
    <row r="45" ht="18" customHeight="1" spans="1:8">
      <c r="A45" s="99" t="s">
        <v>229</v>
      </c>
      <c r="B45" s="164">
        <v>0</v>
      </c>
      <c r="C45" s="174">
        <v>0</v>
      </c>
      <c r="D45" s="97">
        <v>0</v>
      </c>
      <c r="E45" s="97">
        <v>0</v>
      </c>
      <c r="F45" s="161">
        <f t="shared" si="0"/>
        <v>0</v>
      </c>
      <c r="G45" s="161">
        <f t="shared" si="1"/>
        <v>0</v>
      </c>
      <c r="H45" s="161">
        <f t="shared" si="2"/>
        <v>0</v>
      </c>
    </row>
    <row r="46" ht="18" customHeight="1" spans="1:8">
      <c r="A46" s="99" t="s">
        <v>230</v>
      </c>
      <c r="B46" s="164"/>
      <c r="C46" s="174"/>
      <c r="D46" s="97"/>
      <c r="E46" s="97">
        <v>6</v>
      </c>
      <c r="F46" s="161">
        <f t="shared" si="0"/>
        <v>0</v>
      </c>
      <c r="G46" s="161">
        <f t="shared" si="1"/>
        <v>0</v>
      </c>
      <c r="H46" s="161">
        <f t="shared" si="2"/>
        <v>0</v>
      </c>
    </row>
    <row r="47" ht="18" customHeight="1" spans="1:8">
      <c r="A47" s="99" t="s">
        <v>211</v>
      </c>
      <c r="B47" s="164">
        <v>0</v>
      </c>
      <c r="C47" s="174">
        <v>0</v>
      </c>
      <c r="D47" s="97">
        <v>0</v>
      </c>
      <c r="E47" s="97">
        <v>0</v>
      </c>
      <c r="F47" s="161">
        <f t="shared" si="0"/>
        <v>0</v>
      </c>
      <c r="G47" s="161">
        <f t="shared" si="1"/>
        <v>0</v>
      </c>
      <c r="H47" s="161">
        <f t="shared" si="2"/>
        <v>0</v>
      </c>
    </row>
    <row r="48" ht="18" customHeight="1" spans="1:8">
      <c r="A48" s="99" t="s">
        <v>231</v>
      </c>
      <c r="B48" s="162">
        <v>480</v>
      </c>
      <c r="C48" s="175">
        <v>211</v>
      </c>
      <c r="D48" s="97">
        <v>374</v>
      </c>
      <c r="E48" s="97">
        <v>374</v>
      </c>
      <c r="F48" s="161">
        <f t="shared" si="0"/>
        <v>77.9166666666667</v>
      </c>
      <c r="G48" s="161">
        <f t="shared" si="1"/>
        <v>177.251184834123</v>
      </c>
      <c r="H48" s="161">
        <f t="shared" si="2"/>
        <v>0</v>
      </c>
    </row>
    <row r="49" ht="18" customHeight="1" spans="1:8">
      <c r="A49" s="99" t="s">
        <v>232</v>
      </c>
      <c r="B49" s="164">
        <f>SUM(B50:B59)</f>
        <v>540</v>
      </c>
      <c r="C49" s="176">
        <f>SUM(C50:C59)</f>
        <v>353</v>
      </c>
      <c r="D49" s="97">
        <f>SUM(D50:D59)</f>
        <v>498</v>
      </c>
      <c r="E49" s="97">
        <f>SUM(E50:E59)</f>
        <v>549</v>
      </c>
      <c r="F49" s="161">
        <f t="shared" si="0"/>
        <v>101.666666666667</v>
      </c>
      <c r="G49" s="161">
        <f t="shared" si="1"/>
        <v>155.524079320113</v>
      </c>
      <c r="H49" s="161">
        <f t="shared" si="2"/>
        <v>10.2409638554217</v>
      </c>
    </row>
    <row r="50" ht="18" customHeight="1" spans="1:8">
      <c r="A50" s="99" t="s">
        <v>202</v>
      </c>
      <c r="B50" s="162">
        <v>380</v>
      </c>
      <c r="C50" s="177">
        <v>353</v>
      </c>
      <c r="D50" s="97">
        <v>360</v>
      </c>
      <c r="E50" s="97">
        <v>332</v>
      </c>
      <c r="F50" s="161">
        <f t="shared" si="0"/>
        <v>87.3684210526316</v>
      </c>
      <c r="G50" s="161">
        <f t="shared" si="1"/>
        <v>94.0509915014164</v>
      </c>
      <c r="H50" s="161">
        <f t="shared" si="2"/>
        <v>-7.77777777777777</v>
      </c>
    </row>
    <row r="51" ht="18" customHeight="1" spans="1:8">
      <c r="A51" s="99" t="s">
        <v>203</v>
      </c>
      <c r="B51" s="160">
        <v>0</v>
      </c>
      <c r="C51" s="168">
        <v>0</v>
      </c>
      <c r="D51" s="97">
        <v>0</v>
      </c>
      <c r="E51" s="97">
        <v>0</v>
      </c>
      <c r="F51" s="161">
        <f t="shared" si="0"/>
        <v>0</v>
      </c>
      <c r="G51" s="161">
        <f t="shared" si="1"/>
        <v>0</v>
      </c>
      <c r="H51" s="161">
        <f t="shared" si="2"/>
        <v>0</v>
      </c>
    </row>
    <row r="52" ht="18" customHeight="1" spans="1:8">
      <c r="A52" s="99" t="s">
        <v>204</v>
      </c>
      <c r="B52" s="162">
        <v>0</v>
      </c>
      <c r="C52" s="173">
        <v>0</v>
      </c>
      <c r="D52" s="97">
        <v>0</v>
      </c>
      <c r="E52" s="97">
        <v>0</v>
      </c>
      <c r="F52" s="161">
        <f t="shared" si="0"/>
        <v>0</v>
      </c>
      <c r="G52" s="161">
        <f t="shared" si="1"/>
        <v>0</v>
      </c>
      <c r="H52" s="161">
        <f t="shared" si="2"/>
        <v>0</v>
      </c>
    </row>
    <row r="53" ht="18" customHeight="1" spans="1:8">
      <c r="A53" s="99" t="s">
        <v>233</v>
      </c>
      <c r="B53" s="164">
        <v>0</v>
      </c>
      <c r="C53" s="171">
        <v>0</v>
      </c>
      <c r="D53" s="97">
        <v>0</v>
      </c>
      <c r="E53" s="97">
        <v>0</v>
      </c>
      <c r="F53" s="161">
        <f t="shared" si="0"/>
        <v>0</v>
      </c>
      <c r="G53" s="161">
        <f t="shared" si="1"/>
        <v>0</v>
      </c>
      <c r="H53" s="161">
        <f t="shared" si="2"/>
        <v>0</v>
      </c>
    </row>
    <row r="54" ht="18" customHeight="1" spans="1:8">
      <c r="A54" s="99" t="s">
        <v>234</v>
      </c>
      <c r="B54" s="164">
        <v>50</v>
      </c>
      <c r="C54" s="178">
        <v>0</v>
      </c>
      <c r="D54" s="97">
        <v>37</v>
      </c>
      <c r="E54" s="97">
        <v>0</v>
      </c>
      <c r="F54" s="161">
        <f t="shared" si="0"/>
        <v>0</v>
      </c>
      <c r="G54" s="161">
        <f t="shared" si="1"/>
        <v>0</v>
      </c>
      <c r="H54" s="161">
        <f t="shared" si="2"/>
        <v>-100</v>
      </c>
    </row>
    <row r="55" ht="18" customHeight="1" spans="1:8">
      <c r="A55" s="99" t="s">
        <v>235</v>
      </c>
      <c r="B55" s="164">
        <v>0</v>
      </c>
      <c r="C55" s="167">
        <v>0</v>
      </c>
      <c r="D55" s="97">
        <v>0</v>
      </c>
      <c r="E55" s="97">
        <v>0</v>
      </c>
      <c r="F55" s="161">
        <f t="shared" si="0"/>
        <v>0</v>
      </c>
      <c r="G55" s="161">
        <f t="shared" si="1"/>
        <v>0</v>
      </c>
      <c r="H55" s="161">
        <f t="shared" si="2"/>
        <v>0</v>
      </c>
    </row>
    <row r="56" ht="18" customHeight="1" spans="1:8">
      <c r="A56" s="99" t="s">
        <v>236</v>
      </c>
      <c r="B56" s="162">
        <v>110</v>
      </c>
      <c r="C56" s="163">
        <v>0</v>
      </c>
      <c r="D56" s="97">
        <v>101</v>
      </c>
      <c r="E56" s="97">
        <v>171</v>
      </c>
      <c r="F56" s="161">
        <f t="shared" si="0"/>
        <v>155.454545454545</v>
      </c>
      <c r="G56" s="161">
        <f t="shared" si="1"/>
        <v>0</v>
      </c>
      <c r="H56" s="161">
        <f t="shared" si="2"/>
        <v>69.3069306930693</v>
      </c>
    </row>
    <row r="57" ht="18" customHeight="1" spans="1:8">
      <c r="A57" s="99" t="s">
        <v>237</v>
      </c>
      <c r="B57" s="162">
        <v>0</v>
      </c>
      <c r="C57" s="175">
        <v>0</v>
      </c>
      <c r="D57" s="97"/>
      <c r="E57" s="97">
        <v>46</v>
      </c>
      <c r="F57" s="161">
        <f t="shared" si="0"/>
        <v>0</v>
      </c>
      <c r="G57" s="161">
        <f t="shared" si="1"/>
        <v>0</v>
      </c>
      <c r="H57" s="161">
        <f t="shared" si="2"/>
        <v>0</v>
      </c>
    </row>
    <row r="58" ht="18" customHeight="1" spans="1:8">
      <c r="A58" s="99" t="s">
        <v>211</v>
      </c>
      <c r="B58" s="162">
        <v>0</v>
      </c>
      <c r="C58" s="163">
        <v>0</v>
      </c>
      <c r="D58" s="97">
        <v>0</v>
      </c>
      <c r="E58" s="97">
        <v>0</v>
      </c>
      <c r="F58" s="161">
        <f t="shared" si="0"/>
        <v>0</v>
      </c>
      <c r="G58" s="161">
        <f t="shared" si="1"/>
        <v>0</v>
      </c>
      <c r="H58" s="161">
        <f t="shared" si="2"/>
        <v>0</v>
      </c>
    </row>
    <row r="59" ht="18" customHeight="1" spans="1:8">
      <c r="A59" s="99" t="s">
        <v>238</v>
      </c>
      <c r="B59" s="164">
        <v>0</v>
      </c>
      <c r="C59" s="166">
        <v>0</v>
      </c>
      <c r="D59" s="97">
        <v>0</v>
      </c>
      <c r="E59" s="97">
        <v>0</v>
      </c>
      <c r="F59" s="161">
        <f t="shared" si="0"/>
        <v>0</v>
      </c>
      <c r="G59" s="161">
        <f t="shared" si="1"/>
        <v>0</v>
      </c>
      <c r="H59" s="161">
        <f t="shared" si="2"/>
        <v>0</v>
      </c>
    </row>
    <row r="60" s="156" customFormat="1" ht="18" customHeight="1" spans="1:8">
      <c r="A60" s="99" t="s">
        <v>239</v>
      </c>
      <c r="B60" s="164">
        <f>SUM(B61:B70)</f>
        <v>2500</v>
      </c>
      <c r="C60" s="174">
        <f>SUM(C61:C70)</f>
        <v>1888</v>
      </c>
      <c r="D60" s="97">
        <f>SUM(D61:D70)</f>
        <v>2378</v>
      </c>
      <c r="E60" s="97">
        <f>SUM(E61:E70)</f>
        <v>2005</v>
      </c>
      <c r="F60" s="161">
        <f t="shared" si="0"/>
        <v>80.2</v>
      </c>
      <c r="G60" s="161">
        <f t="shared" si="1"/>
        <v>106.197033898305</v>
      </c>
      <c r="H60" s="161">
        <f t="shared" si="2"/>
        <v>-15.6854499579478</v>
      </c>
    </row>
    <row r="61" ht="18" customHeight="1" spans="1:8">
      <c r="A61" s="99" t="s">
        <v>202</v>
      </c>
      <c r="B61" s="164">
        <v>1900</v>
      </c>
      <c r="C61" s="167">
        <v>1647</v>
      </c>
      <c r="D61" s="97">
        <v>1816</v>
      </c>
      <c r="E61" s="97">
        <v>1588</v>
      </c>
      <c r="F61" s="161">
        <f t="shared" si="0"/>
        <v>83.5789473684211</v>
      </c>
      <c r="G61" s="161">
        <f t="shared" si="1"/>
        <v>96.4177292046145</v>
      </c>
      <c r="H61" s="161">
        <f t="shared" si="2"/>
        <v>-12.5550660792952</v>
      </c>
    </row>
    <row r="62" ht="18" customHeight="1" spans="1:8">
      <c r="A62" s="99" t="s">
        <v>203</v>
      </c>
      <c r="B62" s="160">
        <v>100</v>
      </c>
      <c r="C62" s="168">
        <v>0</v>
      </c>
      <c r="D62" s="97">
        <v>88</v>
      </c>
      <c r="E62" s="97">
        <v>0</v>
      </c>
      <c r="F62" s="161">
        <f t="shared" si="0"/>
        <v>0</v>
      </c>
      <c r="G62" s="161">
        <f t="shared" si="1"/>
        <v>0</v>
      </c>
      <c r="H62" s="161">
        <f t="shared" si="2"/>
        <v>-100</v>
      </c>
    </row>
    <row r="63" ht="18" customHeight="1" spans="1:8">
      <c r="A63" s="99" t="s">
        <v>204</v>
      </c>
      <c r="B63" s="162">
        <v>0</v>
      </c>
      <c r="C63" s="163">
        <v>0</v>
      </c>
      <c r="D63" s="97">
        <v>0</v>
      </c>
      <c r="E63" s="97">
        <v>0</v>
      </c>
      <c r="F63" s="161">
        <f t="shared" si="0"/>
        <v>0</v>
      </c>
      <c r="G63" s="161">
        <f t="shared" si="1"/>
        <v>0</v>
      </c>
      <c r="H63" s="161">
        <f t="shared" si="2"/>
        <v>0</v>
      </c>
    </row>
    <row r="64" ht="18" customHeight="1" spans="1:8">
      <c r="A64" s="99" t="s">
        <v>240</v>
      </c>
      <c r="B64" s="162">
        <v>0</v>
      </c>
      <c r="C64" s="173">
        <v>0</v>
      </c>
      <c r="D64" s="97">
        <v>0</v>
      </c>
      <c r="E64" s="97">
        <v>0</v>
      </c>
      <c r="F64" s="161">
        <f t="shared" si="0"/>
        <v>0</v>
      </c>
      <c r="G64" s="161">
        <f t="shared" si="1"/>
        <v>0</v>
      </c>
      <c r="H64" s="161">
        <f t="shared" si="2"/>
        <v>0</v>
      </c>
    </row>
    <row r="65" ht="18" customHeight="1" spans="1:8">
      <c r="A65" s="99" t="s">
        <v>241</v>
      </c>
      <c r="B65" s="164">
        <v>0</v>
      </c>
      <c r="C65" s="178">
        <v>0</v>
      </c>
      <c r="D65" s="97">
        <v>0</v>
      </c>
      <c r="E65" s="97">
        <v>0</v>
      </c>
      <c r="F65" s="161">
        <f t="shared" si="0"/>
        <v>0</v>
      </c>
      <c r="G65" s="161">
        <f t="shared" si="1"/>
        <v>0</v>
      </c>
      <c r="H65" s="161">
        <f t="shared" si="2"/>
        <v>0</v>
      </c>
    </row>
    <row r="66" ht="18" customHeight="1" spans="1:8">
      <c r="A66" s="99" t="s">
        <v>242</v>
      </c>
      <c r="B66" s="162">
        <v>0</v>
      </c>
      <c r="C66" s="177">
        <v>0</v>
      </c>
      <c r="D66" s="97">
        <v>0</v>
      </c>
      <c r="E66" s="97">
        <v>0</v>
      </c>
      <c r="F66" s="161">
        <f t="shared" si="0"/>
        <v>0</v>
      </c>
      <c r="G66" s="161">
        <f t="shared" si="1"/>
        <v>0</v>
      </c>
      <c r="H66" s="161">
        <f t="shared" si="2"/>
        <v>0</v>
      </c>
    </row>
    <row r="67" ht="18" customHeight="1" spans="1:8">
      <c r="A67" s="99" t="s">
        <v>243</v>
      </c>
      <c r="B67" s="164">
        <v>30</v>
      </c>
      <c r="C67" s="176">
        <v>0</v>
      </c>
      <c r="D67" s="97">
        <v>30</v>
      </c>
      <c r="E67" s="97">
        <v>80</v>
      </c>
      <c r="F67" s="161">
        <f t="shared" si="0"/>
        <v>266.666666666667</v>
      </c>
      <c r="G67" s="161">
        <f t="shared" si="1"/>
        <v>0</v>
      </c>
      <c r="H67" s="161">
        <f t="shared" si="2"/>
        <v>166.666666666667</v>
      </c>
    </row>
    <row r="68" ht="18" customHeight="1" spans="1:8">
      <c r="A68" s="99" t="s">
        <v>244</v>
      </c>
      <c r="B68" s="164">
        <v>170</v>
      </c>
      <c r="C68" s="176">
        <v>19</v>
      </c>
      <c r="D68" s="97">
        <v>161</v>
      </c>
      <c r="E68" s="97">
        <v>100</v>
      </c>
      <c r="F68" s="161">
        <f t="shared" si="0"/>
        <v>58.8235294117647</v>
      </c>
      <c r="G68" s="161">
        <f t="shared" si="1"/>
        <v>526.315789473684</v>
      </c>
      <c r="H68" s="161">
        <f t="shared" si="2"/>
        <v>-37.888198757764</v>
      </c>
    </row>
    <row r="69" ht="18" customHeight="1" spans="1:8">
      <c r="A69" s="99" t="s">
        <v>211</v>
      </c>
      <c r="B69" s="162">
        <v>200</v>
      </c>
      <c r="C69" s="179">
        <v>200</v>
      </c>
      <c r="D69" s="97">
        <v>190</v>
      </c>
      <c r="E69" s="97">
        <v>185</v>
      </c>
      <c r="F69" s="161">
        <f t="shared" ref="F69:F132" si="3">IF(B69&lt;&gt;0,(E69/B69)*100,0)</f>
        <v>92.5</v>
      </c>
      <c r="G69" s="161">
        <f t="shared" ref="G69:G132" si="4">IF(C69&lt;&gt;0,(E69/C69)*100,0)</f>
        <v>92.5</v>
      </c>
      <c r="H69" s="161">
        <f t="shared" ref="H69:H132" si="5">IF(D69&lt;&gt;0,(E69/D69-1)*100,0)</f>
        <v>-2.63157894736842</v>
      </c>
    </row>
    <row r="70" ht="18" customHeight="1" spans="1:8">
      <c r="A70" s="99" t="s">
        <v>245</v>
      </c>
      <c r="B70" s="162">
        <v>100</v>
      </c>
      <c r="C70" s="173">
        <v>22</v>
      </c>
      <c r="D70" s="97">
        <v>93</v>
      </c>
      <c r="E70" s="97">
        <v>52</v>
      </c>
      <c r="F70" s="161">
        <f t="shared" si="3"/>
        <v>52</v>
      </c>
      <c r="G70" s="161">
        <f t="shared" si="4"/>
        <v>236.363636363636</v>
      </c>
      <c r="H70" s="161">
        <f t="shared" si="5"/>
        <v>-44.0860215053764</v>
      </c>
    </row>
    <row r="71" ht="18" customHeight="1" spans="1:8">
      <c r="A71" s="99" t="s">
        <v>246</v>
      </c>
      <c r="B71" s="162">
        <f>SUM(B72:B82)</f>
        <v>360</v>
      </c>
      <c r="C71" s="173">
        <f>SUM(C72:C82)</f>
        <v>0</v>
      </c>
      <c r="D71" s="97">
        <f>SUM(D72:D82)</f>
        <v>347</v>
      </c>
      <c r="E71" s="97">
        <f>SUM(E72:E82)</f>
        <v>0</v>
      </c>
      <c r="F71" s="161">
        <f t="shared" si="3"/>
        <v>0</v>
      </c>
      <c r="G71" s="161">
        <f t="shared" si="4"/>
        <v>0</v>
      </c>
      <c r="H71" s="161">
        <f t="shared" si="5"/>
        <v>-100</v>
      </c>
    </row>
    <row r="72" ht="18" customHeight="1" spans="1:8">
      <c r="A72" s="99" t="s">
        <v>202</v>
      </c>
      <c r="B72" s="162">
        <v>220</v>
      </c>
      <c r="C72" s="163">
        <v>0</v>
      </c>
      <c r="D72" s="97">
        <v>212</v>
      </c>
      <c r="E72" s="97">
        <v>0</v>
      </c>
      <c r="F72" s="161">
        <f t="shared" si="3"/>
        <v>0</v>
      </c>
      <c r="G72" s="161">
        <f t="shared" si="4"/>
        <v>0</v>
      </c>
      <c r="H72" s="161">
        <f t="shared" si="5"/>
        <v>-100</v>
      </c>
    </row>
    <row r="73" ht="18" customHeight="1" spans="1:8">
      <c r="A73" s="99" t="s">
        <v>203</v>
      </c>
      <c r="B73" s="160">
        <v>110</v>
      </c>
      <c r="C73" s="168">
        <v>0</v>
      </c>
      <c r="D73" s="97">
        <v>105</v>
      </c>
      <c r="E73" s="97">
        <v>0</v>
      </c>
      <c r="F73" s="161">
        <f t="shared" si="3"/>
        <v>0</v>
      </c>
      <c r="G73" s="161">
        <f t="shared" si="4"/>
        <v>0</v>
      </c>
      <c r="H73" s="161">
        <f t="shared" si="5"/>
        <v>-100</v>
      </c>
    </row>
    <row r="74" ht="18" customHeight="1" spans="1:8">
      <c r="A74" s="99" t="s">
        <v>204</v>
      </c>
      <c r="B74" s="162">
        <v>0</v>
      </c>
      <c r="C74" s="163">
        <v>0</v>
      </c>
      <c r="D74" s="97">
        <v>0</v>
      </c>
      <c r="E74" s="97">
        <v>0</v>
      </c>
      <c r="F74" s="161">
        <f t="shared" si="3"/>
        <v>0</v>
      </c>
      <c r="G74" s="161">
        <f t="shared" si="4"/>
        <v>0</v>
      </c>
      <c r="H74" s="161">
        <f t="shared" si="5"/>
        <v>0</v>
      </c>
    </row>
    <row r="75" ht="18" customHeight="1" spans="1:8">
      <c r="A75" s="99" t="s">
        <v>247</v>
      </c>
      <c r="B75" s="162">
        <v>0</v>
      </c>
      <c r="C75" s="163">
        <v>0</v>
      </c>
      <c r="D75" s="97">
        <v>0</v>
      </c>
      <c r="E75" s="97">
        <v>0</v>
      </c>
      <c r="F75" s="161">
        <f t="shared" si="3"/>
        <v>0</v>
      </c>
      <c r="G75" s="161">
        <f t="shared" si="4"/>
        <v>0</v>
      </c>
      <c r="H75" s="161">
        <f t="shared" si="5"/>
        <v>0</v>
      </c>
    </row>
    <row r="76" ht="18" customHeight="1" spans="1:8">
      <c r="A76" s="99" t="s">
        <v>248</v>
      </c>
      <c r="B76" s="164">
        <v>0</v>
      </c>
      <c r="C76" s="166">
        <v>0</v>
      </c>
      <c r="D76" s="97">
        <v>0</v>
      </c>
      <c r="E76" s="97">
        <v>0</v>
      </c>
      <c r="F76" s="161">
        <f t="shared" si="3"/>
        <v>0</v>
      </c>
      <c r="G76" s="161">
        <f t="shared" si="4"/>
        <v>0</v>
      </c>
      <c r="H76" s="161">
        <f t="shared" si="5"/>
        <v>0</v>
      </c>
    </row>
    <row r="77" ht="18" customHeight="1" spans="1:8">
      <c r="A77" s="99" t="s">
        <v>249</v>
      </c>
      <c r="B77" s="164">
        <v>0</v>
      </c>
      <c r="C77" s="176">
        <v>0</v>
      </c>
      <c r="D77" s="97">
        <v>0</v>
      </c>
      <c r="E77" s="97">
        <v>0</v>
      </c>
      <c r="F77" s="161">
        <f t="shared" si="3"/>
        <v>0</v>
      </c>
      <c r="G77" s="161">
        <f t="shared" si="4"/>
        <v>0</v>
      </c>
      <c r="H77" s="161">
        <f t="shared" si="5"/>
        <v>0</v>
      </c>
    </row>
    <row r="78" ht="18" customHeight="1" spans="1:8">
      <c r="A78" s="99" t="s">
        <v>250</v>
      </c>
      <c r="B78" s="164">
        <v>0</v>
      </c>
      <c r="C78" s="174">
        <v>0</v>
      </c>
      <c r="D78" s="97">
        <v>0</v>
      </c>
      <c r="E78" s="97">
        <v>0</v>
      </c>
      <c r="F78" s="161">
        <f t="shared" si="3"/>
        <v>0</v>
      </c>
      <c r="G78" s="161">
        <f t="shared" si="4"/>
        <v>0</v>
      </c>
      <c r="H78" s="161">
        <f t="shared" si="5"/>
        <v>0</v>
      </c>
    </row>
    <row r="79" ht="18" customHeight="1" spans="1:8">
      <c r="A79" s="99" t="s">
        <v>251</v>
      </c>
      <c r="B79" s="164">
        <v>0</v>
      </c>
      <c r="C79" s="176">
        <v>0</v>
      </c>
      <c r="D79" s="97">
        <v>0</v>
      </c>
      <c r="E79" s="97">
        <v>0</v>
      </c>
      <c r="F79" s="161">
        <f t="shared" si="3"/>
        <v>0</v>
      </c>
      <c r="G79" s="161">
        <f t="shared" si="4"/>
        <v>0</v>
      </c>
      <c r="H79" s="161">
        <f t="shared" si="5"/>
        <v>0</v>
      </c>
    </row>
    <row r="80" ht="18" customHeight="1" spans="1:8">
      <c r="A80" s="99" t="s">
        <v>243</v>
      </c>
      <c r="B80" s="164">
        <v>30</v>
      </c>
      <c r="C80" s="176">
        <v>0</v>
      </c>
      <c r="D80" s="97">
        <v>30</v>
      </c>
      <c r="E80" s="97">
        <v>0</v>
      </c>
      <c r="F80" s="161">
        <f t="shared" si="3"/>
        <v>0</v>
      </c>
      <c r="G80" s="161">
        <f t="shared" si="4"/>
        <v>0</v>
      </c>
      <c r="H80" s="161">
        <f t="shared" si="5"/>
        <v>-100</v>
      </c>
    </row>
    <row r="81" ht="18" customHeight="1" spans="1:8">
      <c r="A81" s="99" t="s">
        <v>211</v>
      </c>
      <c r="B81" s="164">
        <v>0</v>
      </c>
      <c r="C81" s="176">
        <v>0</v>
      </c>
      <c r="D81" s="97">
        <v>0</v>
      </c>
      <c r="E81" s="97">
        <v>0</v>
      </c>
      <c r="F81" s="161">
        <f t="shared" si="3"/>
        <v>0</v>
      </c>
      <c r="G81" s="161">
        <f t="shared" si="4"/>
        <v>0</v>
      </c>
      <c r="H81" s="161">
        <f t="shared" si="5"/>
        <v>0</v>
      </c>
    </row>
    <row r="82" ht="18" customHeight="1" spans="1:8">
      <c r="A82" s="99" t="s">
        <v>252</v>
      </c>
      <c r="B82" s="162">
        <v>0</v>
      </c>
      <c r="C82" s="175">
        <v>0</v>
      </c>
      <c r="D82" s="97">
        <v>0</v>
      </c>
      <c r="E82" s="97">
        <v>0</v>
      </c>
      <c r="F82" s="161">
        <f t="shared" si="3"/>
        <v>0</v>
      </c>
      <c r="G82" s="161">
        <f t="shared" si="4"/>
        <v>0</v>
      </c>
      <c r="H82" s="161">
        <f t="shared" si="5"/>
        <v>0</v>
      </c>
    </row>
    <row r="83" ht="18" customHeight="1" spans="1:8">
      <c r="A83" s="99" t="s">
        <v>253</v>
      </c>
      <c r="B83" s="164">
        <f>SUM(B84:B91)</f>
        <v>140</v>
      </c>
      <c r="C83" s="167">
        <f>SUM(C84:C91)</f>
        <v>378</v>
      </c>
      <c r="D83" s="97">
        <f>SUM(D84:D91)</f>
        <v>131</v>
      </c>
      <c r="E83" s="97">
        <f>SUM(E84:E91)</f>
        <v>331</v>
      </c>
      <c r="F83" s="161">
        <f t="shared" si="3"/>
        <v>236.428571428571</v>
      </c>
      <c r="G83" s="161">
        <f t="shared" si="4"/>
        <v>87.5661375661376</v>
      </c>
      <c r="H83" s="161">
        <f t="shared" si="5"/>
        <v>152.671755725191</v>
      </c>
    </row>
    <row r="84" ht="18" customHeight="1" spans="1:8">
      <c r="A84" s="99" t="s">
        <v>202</v>
      </c>
      <c r="B84" s="164">
        <v>0</v>
      </c>
      <c r="C84" s="169">
        <v>7</v>
      </c>
      <c r="D84" s="97">
        <v>0</v>
      </c>
      <c r="E84" s="97">
        <v>6</v>
      </c>
      <c r="F84" s="161">
        <f t="shared" si="3"/>
        <v>0</v>
      </c>
      <c r="G84" s="161">
        <f t="shared" si="4"/>
        <v>85.7142857142857</v>
      </c>
      <c r="H84" s="161">
        <f t="shared" si="5"/>
        <v>0</v>
      </c>
    </row>
    <row r="85" ht="18" customHeight="1" spans="1:8">
      <c r="A85" s="99" t="s">
        <v>203</v>
      </c>
      <c r="B85" s="160">
        <v>20</v>
      </c>
      <c r="C85" s="168">
        <v>0</v>
      </c>
      <c r="D85" s="97">
        <v>20</v>
      </c>
      <c r="E85" s="97">
        <v>0</v>
      </c>
      <c r="F85" s="161">
        <f t="shared" si="3"/>
        <v>0</v>
      </c>
      <c r="G85" s="161">
        <f t="shared" si="4"/>
        <v>0</v>
      </c>
      <c r="H85" s="161">
        <f t="shared" si="5"/>
        <v>-100</v>
      </c>
    </row>
    <row r="86" ht="18" customHeight="1" spans="1:8">
      <c r="A86" s="99" t="s">
        <v>204</v>
      </c>
      <c r="B86" s="162">
        <v>0</v>
      </c>
      <c r="C86" s="173">
        <v>0</v>
      </c>
      <c r="D86" s="97">
        <v>0</v>
      </c>
      <c r="E86" s="97">
        <v>0</v>
      </c>
      <c r="F86" s="161">
        <f t="shared" si="3"/>
        <v>0</v>
      </c>
      <c r="G86" s="161">
        <f t="shared" si="4"/>
        <v>0</v>
      </c>
      <c r="H86" s="161">
        <f t="shared" si="5"/>
        <v>0</v>
      </c>
    </row>
    <row r="87" ht="18" customHeight="1" spans="1:8">
      <c r="A87" s="99" t="s">
        <v>254</v>
      </c>
      <c r="B87" s="162">
        <v>120</v>
      </c>
      <c r="C87" s="163">
        <v>371</v>
      </c>
      <c r="D87" s="97">
        <v>111</v>
      </c>
      <c r="E87" s="97">
        <v>325</v>
      </c>
      <c r="F87" s="161">
        <f t="shared" si="3"/>
        <v>270.833333333333</v>
      </c>
      <c r="G87" s="161">
        <f t="shared" si="4"/>
        <v>87.6010781671159</v>
      </c>
      <c r="H87" s="161">
        <f t="shared" si="5"/>
        <v>192.792792792793</v>
      </c>
    </row>
    <row r="88" ht="18" customHeight="1" spans="1:8">
      <c r="A88" s="99" t="s">
        <v>255</v>
      </c>
      <c r="B88" s="164">
        <v>0</v>
      </c>
      <c r="C88" s="166">
        <v>0</v>
      </c>
      <c r="D88" s="97">
        <v>0</v>
      </c>
      <c r="E88" s="97">
        <v>0</v>
      </c>
      <c r="F88" s="161">
        <f t="shared" si="3"/>
        <v>0</v>
      </c>
      <c r="G88" s="161">
        <f t="shared" si="4"/>
        <v>0</v>
      </c>
      <c r="H88" s="161">
        <f t="shared" si="5"/>
        <v>0</v>
      </c>
    </row>
    <row r="89" ht="18" customHeight="1" spans="1:8">
      <c r="A89" s="99" t="s">
        <v>243</v>
      </c>
      <c r="B89" s="162">
        <v>0</v>
      </c>
      <c r="C89" s="177">
        <v>0</v>
      </c>
      <c r="D89" s="97">
        <v>0</v>
      </c>
      <c r="E89" s="97">
        <v>0</v>
      </c>
      <c r="F89" s="161">
        <f t="shared" si="3"/>
        <v>0</v>
      </c>
      <c r="G89" s="161">
        <f t="shared" si="4"/>
        <v>0</v>
      </c>
      <c r="H89" s="161">
        <f t="shared" si="5"/>
        <v>0</v>
      </c>
    </row>
    <row r="90" ht="18" customHeight="1" spans="1:8">
      <c r="A90" s="99" t="s">
        <v>211</v>
      </c>
      <c r="B90" s="180">
        <v>0</v>
      </c>
      <c r="C90" s="174">
        <v>0</v>
      </c>
      <c r="D90" s="97">
        <v>0</v>
      </c>
      <c r="E90" s="97">
        <v>0</v>
      </c>
      <c r="F90" s="161">
        <f t="shared" si="3"/>
        <v>0</v>
      </c>
      <c r="G90" s="161">
        <f t="shared" si="4"/>
        <v>0</v>
      </c>
      <c r="H90" s="161">
        <f t="shared" si="5"/>
        <v>0</v>
      </c>
    </row>
    <row r="91" ht="18" customHeight="1" spans="1:8">
      <c r="A91" s="99" t="s">
        <v>256</v>
      </c>
      <c r="B91" s="180">
        <v>0</v>
      </c>
      <c r="C91" s="176">
        <v>0</v>
      </c>
      <c r="D91" s="97">
        <v>0</v>
      </c>
      <c r="E91" s="97">
        <v>0</v>
      </c>
      <c r="F91" s="161">
        <f t="shared" si="3"/>
        <v>0</v>
      </c>
      <c r="G91" s="161">
        <f t="shared" si="4"/>
        <v>0</v>
      </c>
      <c r="H91" s="161">
        <f t="shared" si="5"/>
        <v>0</v>
      </c>
    </row>
    <row r="92" ht="18" customHeight="1" spans="1:8">
      <c r="A92" s="99" t="s">
        <v>257</v>
      </c>
      <c r="B92" s="180">
        <f>SUM(B93:B104)</f>
        <v>0</v>
      </c>
      <c r="C92" s="167">
        <f>SUM(C93:C104)</f>
        <v>0</v>
      </c>
      <c r="D92" s="97">
        <f>SUM(D93:D104)</f>
        <v>0</v>
      </c>
      <c r="E92" s="97">
        <f>SUM(E93:E104)</f>
        <v>0</v>
      </c>
      <c r="F92" s="161">
        <f t="shared" si="3"/>
        <v>0</v>
      </c>
      <c r="G92" s="161">
        <f t="shared" si="4"/>
        <v>0</v>
      </c>
      <c r="H92" s="161">
        <f t="shared" si="5"/>
        <v>0</v>
      </c>
    </row>
    <row r="93" ht="18" customHeight="1" spans="1:8">
      <c r="A93" s="99" t="s">
        <v>202</v>
      </c>
      <c r="B93" s="180">
        <v>0</v>
      </c>
      <c r="C93" s="171">
        <v>0</v>
      </c>
      <c r="D93" s="97">
        <v>0</v>
      </c>
      <c r="E93" s="97">
        <v>0</v>
      </c>
      <c r="F93" s="161">
        <f t="shared" si="3"/>
        <v>0</v>
      </c>
      <c r="G93" s="161">
        <f t="shared" si="4"/>
        <v>0</v>
      </c>
      <c r="H93" s="161">
        <f t="shared" si="5"/>
        <v>0</v>
      </c>
    </row>
    <row r="94" ht="18" customHeight="1" spans="1:8">
      <c r="A94" s="99" t="s">
        <v>203</v>
      </c>
      <c r="B94" s="97">
        <v>0</v>
      </c>
      <c r="C94" s="181">
        <v>0</v>
      </c>
      <c r="D94" s="97">
        <v>0</v>
      </c>
      <c r="E94" s="97">
        <v>0</v>
      </c>
      <c r="F94" s="161">
        <f t="shared" si="3"/>
        <v>0</v>
      </c>
      <c r="G94" s="161">
        <f t="shared" si="4"/>
        <v>0</v>
      </c>
      <c r="H94" s="161">
        <f t="shared" si="5"/>
        <v>0</v>
      </c>
    </row>
    <row r="95" ht="18" customHeight="1" spans="1:8">
      <c r="A95" s="99" t="s">
        <v>204</v>
      </c>
      <c r="B95" s="97">
        <v>0</v>
      </c>
      <c r="C95" s="176">
        <v>0</v>
      </c>
      <c r="D95" s="97">
        <v>0</v>
      </c>
      <c r="E95" s="97">
        <v>0</v>
      </c>
      <c r="F95" s="161">
        <f t="shared" si="3"/>
        <v>0</v>
      </c>
      <c r="G95" s="161">
        <f t="shared" si="4"/>
        <v>0</v>
      </c>
      <c r="H95" s="161">
        <f t="shared" si="5"/>
        <v>0</v>
      </c>
    </row>
    <row r="96" ht="18" customHeight="1" spans="1:8">
      <c r="A96" s="99" t="s">
        <v>258</v>
      </c>
      <c r="B96" s="97">
        <v>0</v>
      </c>
      <c r="C96" s="176">
        <v>0</v>
      </c>
      <c r="D96" s="97">
        <v>0</v>
      </c>
      <c r="E96" s="97">
        <v>0</v>
      </c>
      <c r="F96" s="161">
        <f t="shared" si="3"/>
        <v>0</v>
      </c>
      <c r="G96" s="161">
        <f t="shared" si="4"/>
        <v>0</v>
      </c>
      <c r="H96" s="161">
        <f t="shared" si="5"/>
        <v>0</v>
      </c>
    </row>
    <row r="97" ht="18" customHeight="1" spans="1:8">
      <c r="A97" s="99" t="s">
        <v>259</v>
      </c>
      <c r="B97" s="97">
        <v>0</v>
      </c>
      <c r="C97" s="97">
        <v>0</v>
      </c>
      <c r="D97" s="97">
        <v>0</v>
      </c>
      <c r="E97" s="97">
        <v>0</v>
      </c>
      <c r="F97" s="161">
        <f t="shared" si="3"/>
        <v>0</v>
      </c>
      <c r="G97" s="161">
        <f t="shared" si="4"/>
        <v>0</v>
      </c>
      <c r="H97" s="161">
        <f t="shared" si="5"/>
        <v>0</v>
      </c>
    </row>
    <row r="98" ht="18" customHeight="1" spans="1:8">
      <c r="A98" s="99" t="s">
        <v>243</v>
      </c>
      <c r="B98" s="97">
        <v>0</v>
      </c>
      <c r="C98" s="97">
        <v>0</v>
      </c>
      <c r="D98" s="97">
        <v>0</v>
      </c>
      <c r="E98" s="97">
        <v>0</v>
      </c>
      <c r="F98" s="161">
        <f t="shared" si="3"/>
        <v>0</v>
      </c>
      <c r="G98" s="161">
        <f t="shared" si="4"/>
        <v>0</v>
      </c>
      <c r="H98" s="161">
        <f t="shared" si="5"/>
        <v>0</v>
      </c>
    </row>
    <row r="99" ht="18" customHeight="1" spans="1:8">
      <c r="A99" s="99" t="s">
        <v>260</v>
      </c>
      <c r="B99" s="97">
        <v>0</v>
      </c>
      <c r="C99" s="176">
        <v>0</v>
      </c>
      <c r="D99" s="97">
        <v>0</v>
      </c>
      <c r="E99" s="97">
        <v>0</v>
      </c>
      <c r="F99" s="161">
        <f t="shared" si="3"/>
        <v>0</v>
      </c>
      <c r="G99" s="161">
        <f t="shared" si="4"/>
        <v>0</v>
      </c>
      <c r="H99" s="161">
        <f t="shared" si="5"/>
        <v>0</v>
      </c>
    </row>
    <row r="100" ht="18" customHeight="1" spans="1:8">
      <c r="A100" s="99" t="s">
        <v>261</v>
      </c>
      <c r="B100" s="97">
        <v>0</v>
      </c>
      <c r="C100" s="176">
        <v>0</v>
      </c>
      <c r="D100" s="97">
        <v>0</v>
      </c>
      <c r="E100" s="97">
        <v>0</v>
      </c>
      <c r="F100" s="161">
        <f t="shared" si="3"/>
        <v>0</v>
      </c>
      <c r="G100" s="161">
        <f t="shared" si="4"/>
        <v>0</v>
      </c>
      <c r="H100" s="161">
        <f t="shared" si="5"/>
        <v>0</v>
      </c>
    </row>
    <row r="101" ht="18" customHeight="1" spans="1:8">
      <c r="A101" s="99" t="s">
        <v>262</v>
      </c>
      <c r="B101" s="97">
        <v>0</v>
      </c>
      <c r="C101" s="97">
        <v>0</v>
      </c>
      <c r="D101" s="97">
        <v>0</v>
      </c>
      <c r="E101" s="97">
        <v>0</v>
      </c>
      <c r="F101" s="161">
        <f t="shared" si="3"/>
        <v>0</v>
      </c>
      <c r="G101" s="161">
        <f t="shared" si="4"/>
        <v>0</v>
      </c>
      <c r="H101" s="161">
        <f t="shared" si="5"/>
        <v>0</v>
      </c>
    </row>
    <row r="102" ht="18" customHeight="1" spans="1:8">
      <c r="A102" s="99" t="s">
        <v>263</v>
      </c>
      <c r="B102" s="97">
        <v>0</v>
      </c>
      <c r="C102" s="176">
        <v>0</v>
      </c>
      <c r="D102" s="97">
        <v>0</v>
      </c>
      <c r="E102" s="97">
        <v>0</v>
      </c>
      <c r="F102" s="161">
        <f t="shared" si="3"/>
        <v>0</v>
      </c>
      <c r="G102" s="161">
        <f t="shared" si="4"/>
        <v>0</v>
      </c>
      <c r="H102" s="161">
        <f t="shared" si="5"/>
        <v>0</v>
      </c>
    </row>
    <row r="103" ht="18" customHeight="1" spans="1:8">
      <c r="A103" s="99" t="s">
        <v>211</v>
      </c>
      <c r="B103" s="97">
        <v>0</v>
      </c>
      <c r="C103" s="167">
        <v>0</v>
      </c>
      <c r="D103" s="97">
        <v>0</v>
      </c>
      <c r="E103" s="97">
        <v>0</v>
      </c>
      <c r="F103" s="161">
        <f t="shared" si="3"/>
        <v>0</v>
      </c>
      <c r="G103" s="161">
        <f t="shared" si="4"/>
        <v>0</v>
      </c>
      <c r="H103" s="161">
        <f t="shared" si="5"/>
        <v>0</v>
      </c>
    </row>
    <row r="104" ht="18" customHeight="1" spans="1:8">
      <c r="A104" s="99" t="s">
        <v>264</v>
      </c>
      <c r="B104" s="160">
        <v>0</v>
      </c>
      <c r="C104" s="168">
        <v>0</v>
      </c>
      <c r="D104" s="97">
        <v>0</v>
      </c>
      <c r="E104" s="97">
        <v>0</v>
      </c>
      <c r="F104" s="161">
        <f t="shared" si="3"/>
        <v>0</v>
      </c>
      <c r="G104" s="161">
        <f t="shared" si="4"/>
        <v>0</v>
      </c>
      <c r="H104" s="161">
        <f t="shared" si="5"/>
        <v>0</v>
      </c>
    </row>
    <row r="105" ht="18" customHeight="1" spans="1:8">
      <c r="A105" s="99" t="s">
        <v>265</v>
      </c>
      <c r="B105" s="164">
        <f>SUM(B106:B114)</f>
        <v>0</v>
      </c>
      <c r="C105" s="166">
        <f>SUM(C106:C114)</f>
        <v>34</v>
      </c>
      <c r="D105" s="97">
        <f>SUM(D106:D114)</f>
        <v>39</v>
      </c>
      <c r="E105" s="97">
        <f>SUM(E106:E114)</f>
        <v>46</v>
      </c>
      <c r="F105" s="161">
        <f t="shared" si="3"/>
        <v>0</v>
      </c>
      <c r="G105" s="161">
        <f t="shared" si="4"/>
        <v>135.294117647059</v>
      </c>
      <c r="H105" s="161">
        <f t="shared" si="5"/>
        <v>17.948717948718</v>
      </c>
    </row>
    <row r="106" ht="18" customHeight="1" spans="1:8">
      <c r="A106" s="99" t="s">
        <v>202</v>
      </c>
      <c r="B106" s="164">
        <v>0</v>
      </c>
      <c r="C106" s="176">
        <v>0</v>
      </c>
      <c r="D106" s="97">
        <v>0</v>
      </c>
      <c r="E106" s="97">
        <v>0</v>
      </c>
      <c r="F106" s="161">
        <f t="shared" si="3"/>
        <v>0</v>
      </c>
      <c r="G106" s="161">
        <f t="shared" si="4"/>
        <v>0</v>
      </c>
      <c r="H106" s="161">
        <f t="shared" si="5"/>
        <v>0</v>
      </c>
    </row>
    <row r="107" ht="18" customHeight="1" spans="1:8">
      <c r="A107" s="99" t="s">
        <v>203</v>
      </c>
      <c r="B107" s="164">
        <v>0</v>
      </c>
      <c r="C107" s="176">
        <v>0</v>
      </c>
      <c r="D107" s="97">
        <v>0</v>
      </c>
      <c r="E107" s="97">
        <v>0</v>
      </c>
      <c r="F107" s="161">
        <f t="shared" si="3"/>
        <v>0</v>
      </c>
      <c r="G107" s="161">
        <f t="shared" si="4"/>
        <v>0</v>
      </c>
      <c r="H107" s="161">
        <f t="shared" si="5"/>
        <v>0</v>
      </c>
    </row>
    <row r="108" ht="18" customHeight="1" spans="1:8">
      <c r="A108" s="99" t="s">
        <v>204</v>
      </c>
      <c r="B108" s="164">
        <v>0</v>
      </c>
      <c r="C108" s="97">
        <v>0</v>
      </c>
      <c r="D108" s="97">
        <v>0</v>
      </c>
      <c r="E108" s="97">
        <v>0</v>
      </c>
      <c r="F108" s="161">
        <f t="shared" si="3"/>
        <v>0</v>
      </c>
      <c r="G108" s="161">
        <f t="shared" si="4"/>
        <v>0</v>
      </c>
      <c r="H108" s="161">
        <f t="shared" si="5"/>
        <v>0</v>
      </c>
    </row>
    <row r="109" ht="18" customHeight="1" spans="1:8">
      <c r="A109" s="99" t="s">
        <v>266</v>
      </c>
      <c r="B109" s="164">
        <v>0</v>
      </c>
      <c r="C109" s="176">
        <v>0</v>
      </c>
      <c r="D109" s="97">
        <v>0</v>
      </c>
      <c r="E109" s="97">
        <v>0</v>
      </c>
      <c r="F109" s="161">
        <f t="shared" si="3"/>
        <v>0</v>
      </c>
      <c r="G109" s="161">
        <f t="shared" si="4"/>
        <v>0</v>
      </c>
      <c r="H109" s="161">
        <f t="shared" si="5"/>
        <v>0</v>
      </c>
    </row>
    <row r="110" ht="18" customHeight="1" spans="1:8">
      <c r="A110" s="99" t="s">
        <v>267</v>
      </c>
      <c r="B110" s="162">
        <v>0</v>
      </c>
      <c r="C110" s="177">
        <v>0</v>
      </c>
      <c r="D110" s="97">
        <v>0</v>
      </c>
      <c r="E110" s="97">
        <v>0</v>
      </c>
      <c r="F110" s="161">
        <f t="shared" si="3"/>
        <v>0</v>
      </c>
      <c r="G110" s="161">
        <f t="shared" si="4"/>
        <v>0</v>
      </c>
      <c r="H110" s="161">
        <f t="shared" si="5"/>
        <v>0</v>
      </c>
    </row>
    <row r="111" ht="18" customHeight="1" spans="1:8">
      <c r="A111" s="99" t="s">
        <v>268</v>
      </c>
      <c r="B111" s="164">
        <v>0</v>
      </c>
      <c r="C111" s="97">
        <v>0</v>
      </c>
      <c r="D111" s="97">
        <v>0</v>
      </c>
      <c r="E111" s="97">
        <v>0</v>
      </c>
      <c r="F111" s="161">
        <f t="shared" si="3"/>
        <v>0</v>
      </c>
      <c r="G111" s="161">
        <f t="shared" si="4"/>
        <v>0</v>
      </c>
      <c r="H111" s="161">
        <f t="shared" si="5"/>
        <v>0</v>
      </c>
    </row>
    <row r="112" ht="18" customHeight="1" spans="1:8">
      <c r="A112" s="99" t="s">
        <v>269</v>
      </c>
      <c r="B112" s="164">
        <v>0</v>
      </c>
      <c r="C112" s="97">
        <v>0</v>
      </c>
      <c r="D112" s="97">
        <v>0</v>
      </c>
      <c r="E112" s="97">
        <v>0</v>
      </c>
      <c r="F112" s="161">
        <f t="shared" si="3"/>
        <v>0</v>
      </c>
      <c r="G112" s="161">
        <f t="shared" si="4"/>
        <v>0</v>
      </c>
      <c r="H112" s="161">
        <f t="shared" si="5"/>
        <v>0</v>
      </c>
    </row>
    <row r="113" ht="18" customHeight="1" spans="1:8">
      <c r="A113" s="99" t="s">
        <v>211</v>
      </c>
      <c r="B113" s="164">
        <v>0</v>
      </c>
      <c r="C113" s="176">
        <v>0</v>
      </c>
      <c r="D113" s="97">
        <v>0</v>
      </c>
      <c r="E113" s="97">
        <v>0</v>
      </c>
      <c r="F113" s="161">
        <f t="shared" si="3"/>
        <v>0</v>
      </c>
      <c r="G113" s="161">
        <f t="shared" si="4"/>
        <v>0</v>
      </c>
      <c r="H113" s="161">
        <f t="shared" si="5"/>
        <v>0</v>
      </c>
    </row>
    <row r="114" ht="18" customHeight="1" spans="1:8">
      <c r="A114" s="99" t="s">
        <v>270</v>
      </c>
      <c r="B114" s="164">
        <v>0</v>
      </c>
      <c r="C114" s="176">
        <v>34</v>
      </c>
      <c r="D114" s="97">
        <v>39</v>
      </c>
      <c r="E114" s="97">
        <v>46</v>
      </c>
      <c r="F114" s="161">
        <f t="shared" si="3"/>
        <v>0</v>
      </c>
      <c r="G114" s="161">
        <f t="shared" si="4"/>
        <v>135.294117647059</v>
      </c>
      <c r="H114" s="161">
        <f t="shared" si="5"/>
        <v>17.948717948718</v>
      </c>
    </row>
    <row r="115" ht="18" customHeight="1" spans="1:8">
      <c r="A115" s="99" t="s">
        <v>271</v>
      </c>
      <c r="B115" s="164">
        <f>SUM(B116:B123)</f>
        <v>2350</v>
      </c>
      <c r="C115" s="164">
        <f>SUM(C116:C123)</f>
        <v>2192</v>
      </c>
      <c r="D115" s="97">
        <f>SUM(D116:D123)</f>
        <v>2300</v>
      </c>
      <c r="E115" s="97">
        <f>SUM(E116:E123)</f>
        <v>2293</v>
      </c>
      <c r="F115" s="161">
        <f t="shared" si="3"/>
        <v>97.5744680851064</v>
      </c>
      <c r="G115" s="161">
        <f t="shared" si="4"/>
        <v>104.607664233577</v>
      </c>
      <c r="H115" s="161">
        <f t="shared" si="5"/>
        <v>-0.304347826086959</v>
      </c>
    </row>
    <row r="116" ht="18" customHeight="1" spans="1:8">
      <c r="A116" s="99" t="s">
        <v>202</v>
      </c>
      <c r="B116" s="164">
        <v>1890</v>
      </c>
      <c r="C116" s="176">
        <v>1715</v>
      </c>
      <c r="D116" s="97">
        <v>1862</v>
      </c>
      <c r="E116" s="97">
        <v>1802</v>
      </c>
      <c r="F116" s="161">
        <f t="shared" si="3"/>
        <v>95.3439153439153</v>
      </c>
      <c r="G116" s="161">
        <f t="shared" si="4"/>
        <v>105.072886297376</v>
      </c>
      <c r="H116" s="161">
        <f t="shared" si="5"/>
        <v>-3.22234156820623</v>
      </c>
    </row>
    <row r="117" ht="18" customHeight="1" spans="1:8">
      <c r="A117" s="99" t="s">
        <v>203</v>
      </c>
      <c r="B117" s="164">
        <v>90</v>
      </c>
      <c r="C117" s="167">
        <v>197</v>
      </c>
      <c r="D117" s="97">
        <v>88</v>
      </c>
      <c r="E117" s="97">
        <v>246</v>
      </c>
      <c r="F117" s="161">
        <f t="shared" si="3"/>
        <v>273.333333333333</v>
      </c>
      <c r="G117" s="161">
        <f t="shared" si="4"/>
        <v>124.873096446701</v>
      </c>
      <c r="H117" s="161">
        <f t="shared" si="5"/>
        <v>179.545454545455</v>
      </c>
    </row>
    <row r="118" ht="18" customHeight="1" spans="1:8">
      <c r="A118" s="99" t="s">
        <v>204</v>
      </c>
      <c r="B118" s="162">
        <v>0</v>
      </c>
      <c r="C118" s="173">
        <v>0</v>
      </c>
      <c r="D118" s="97">
        <v>0</v>
      </c>
      <c r="E118" s="97">
        <v>0</v>
      </c>
      <c r="F118" s="161">
        <f t="shared" si="3"/>
        <v>0</v>
      </c>
      <c r="G118" s="161">
        <f t="shared" si="4"/>
        <v>0</v>
      </c>
      <c r="H118" s="161">
        <f t="shared" si="5"/>
        <v>0</v>
      </c>
    </row>
    <row r="119" ht="18" customHeight="1" spans="1:8">
      <c r="A119" s="99" t="s">
        <v>272</v>
      </c>
      <c r="B119" s="160">
        <v>0</v>
      </c>
      <c r="C119" s="168">
        <v>23</v>
      </c>
      <c r="D119" s="97">
        <v>0</v>
      </c>
      <c r="E119" s="97">
        <v>20</v>
      </c>
      <c r="F119" s="161">
        <f t="shared" si="3"/>
        <v>0</v>
      </c>
      <c r="G119" s="161">
        <f t="shared" si="4"/>
        <v>86.9565217391304</v>
      </c>
      <c r="H119" s="161">
        <f t="shared" si="5"/>
        <v>0</v>
      </c>
    </row>
    <row r="120" ht="18" customHeight="1" spans="1:8">
      <c r="A120" s="99" t="s">
        <v>273</v>
      </c>
      <c r="B120" s="162">
        <v>50</v>
      </c>
      <c r="C120" s="175">
        <v>0</v>
      </c>
      <c r="D120" s="97">
        <v>42</v>
      </c>
      <c r="E120" s="97">
        <v>0</v>
      </c>
      <c r="F120" s="161">
        <f t="shared" si="3"/>
        <v>0</v>
      </c>
      <c r="G120" s="161">
        <f t="shared" si="4"/>
        <v>0</v>
      </c>
      <c r="H120" s="161">
        <f t="shared" si="5"/>
        <v>-100</v>
      </c>
    </row>
    <row r="121" ht="18" customHeight="1" spans="1:8">
      <c r="A121" s="99" t="s">
        <v>274</v>
      </c>
      <c r="B121" s="162">
        <v>0</v>
      </c>
      <c r="C121" s="173">
        <v>0</v>
      </c>
      <c r="D121" s="97">
        <v>0</v>
      </c>
      <c r="E121" s="97">
        <v>0</v>
      </c>
      <c r="F121" s="161">
        <f t="shared" si="3"/>
        <v>0</v>
      </c>
      <c r="G121" s="161">
        <f t="shared" si="4"/>
        <v>0</v>
      </c>
      <c r="H121" s="161">
        <f t="shared" si="5"/>
        <v>0</v>
      </c>
    </row>
    <row r="122" ht="18" customHeight="1" spans="1:8">
      <c r="A122" s="99" t="s">
        <v>211</v>
      </c>
      <c r="B122" s="164">
        <v>0</v>
      </c>
      <c r="C122" s="166">
        <v>0</v>
      </c>
      <c r="D122" s="97">
        <v>0</v>
      </c>
      <c r="E122" s="97">
        <v>0</v>
      </c>
      <c r="F122" s="161">
        <f t="shared" si="3"/>
        <v>0</v>
      </c>
      <c r="G122" s="161">
        <f t="shared" si="4"/>
        <v>0</v>
      </c>
      <c r="H122" s="161">
        <f t="shared" si="5"/>
        <v>0</v>
      </c>
    </row>
    <row r="123" ht="18" customHeight="1" spans="1:8">
      <c r="A123" s="99" t="s">
        <v>275</v>
      </c>
      <c r="B123" s="164">
        <v>320</v>
      </c>
      <c r="C123" s="176">
        <v>257</v>
      </c>
      <c r="D123" s="97">
        <v>308</v>
      </c>
      <c r="E123" s="97">
        <v>225</v>
      </c>
      <c r="F123" s="161">
        <f t="shared" si="3"/>
        <v>70.3125</v>
      </c>
      <c r="G123" s="161">
        <f t="shared" si="4"/>
        <v>87.5486381322957</v>
      </c>
      <c r="H123" s="161">
        <f t="shared" si="5"/>
        <v>-26.9480519480519</v>
      </c>
    </row>
    <row r="124" ht="18" customHeight="1" spans="1:8">
      <c r="A124" s="99" t="s">
        <v>276</v>
      </c>
      <c r="B124" s="162">
        <f>SUM(B125:B134)</f>
        <v>1650</v>
      </c>
      <c r="C124" s="160">
        <f>SUM(C125:C134)</f>
        <v>822</v>
      </c>
      <c r="D124" s="97">
        <f>SUM(D125:D134)</f>
        <v>1505</v>
      </c>
      <c r="E124" s="97">
        <f>SUM(E125:E134)</f>
        <v>1056</v>
      </c>
      <c r="F124" s="161">
        <f t="shared" si="3"/>
        <v>64</v>
      </c>
      <c r="G124" s="161">
        <f t="shared" si="4"/>
        <v>128.467153284672</v>
      </c>
      <c r="H124" s="161">
        <f t="shared" si="5"/>
        <v>-29.8338870431894</v>
      </c>
    </row>
    <row r="125" ht="18" customHeight="1" spans="1:8">
      <c r="A125" s="99" t="s">
        <v>202</v>
      </c>
      <c r="B125" s="164">
        <v>950</v>
      </c>
      <c r="C125" s="97">
        <v>803</v>
      </c>
      <c r="D125" s="97">
        <v>830</v>
      </c>
      <c r="E125" s="97">
        <v>778</v>
      </c>
      <c r="F125" s="161">
        <f t="shared" si="3"/>
        <v>81.8947368421053</v>
      </c>
      <c r="G125" s="161">
        <f t="shared" si="4"/>
        <v>96.8866749688667</v>
      </c>
      <c r="H125" s="161">
        <f t="shared" si="5"/>
        <v>-6.26506024096386</v>
      </c>
    </row>
    <row r="126" ht="18" customHeight="1" spans="1:8">
      <c r="A126" s="99" t="s">
        <v>203</v>
      </c>
      <c r="B126" s="164">
        <v>210</v>
      </c>
      <c r="C126" s="176">
        <v>8</v>
      </c>
      <c r="D126" s="97">
        <v>201</v>
      </c>
      <c r="E126" s="97">
        <v>7</v>
      </c>
      <c r="F126" s="161">
        <f t="shared" si="3"/>
        <v>3.33333333333333</v>
      </c>
      <c r="G126" s="161">
        <f t="shared" si="4"/>
        <v>87.5</v>
      </c>
      <c r="H126" s="161">
        <f t="shared" si="5"/>
        <v>-96.5174129353234</v>
      </c>
    </row>
    <row r="127" ht="18" customHeight="1" spans="1:8">
      <c r="A127" s="99" t="s">
        <v>204</v>
      </c>
      <c r="B127" s="162">
        <v>0</v>
      </c>
      <c r="C127" s="177">
        <v>0</v>
      </c>
      <c r="D127" s="97">
        <v>0</v>
      </c>
      <c r="E127" s="97">
        <v>0</v>
      </c>
      <c r="F127" s="161">
        <f t="shared" si="3"/>
        <v>0</v>
      </c>
      <c r="G127" s="161">
        <f t="shared" si="4"/>
        <v>0</v>
      </c>
      <c r="H127" s="161">
        <f t="shared" si="5"/>
        <v>0</v>
      </c>
    </row>
    <row r="128" ht="18" customHeight="1" spans="1:8">
      <c r="A128" s="99" t="s">
        <v>277</v>
      </c>
      <c r="B128" s="160">
        <v>0</v>
      </c>
      <c r="C128" s="168">
        <v>0</v>
      </c>
      <c r="D128" s="97">
        <v>0</v>
      </c>
      <c r="E128" s="97">
        <v>0</v>
      </c>
      <c r="F128" s="161">
        <f t="shared" si="3"/>
        <v>0</v>
      </c>
      <c r="G128" s="161">
        <f t="shared" si="4"/>
        <v>0</v>
      </c>
      <c r="H128" s="161">
        <f t="shared" si="5"/>
        <v>0</v>
      </c>
    </row>
    <row r="129" ht="18" customHeight="1" spans="1:8">
      <c r="A129" s="99" t="s">
        <v>278</v>
      </c>
      <c r="B129" s="162">
        <v>0</v>
      </c>
      <c r="C129" s="173">
        <v>0</v>
      </c>
      <c r="D129" s="97">
        <v>0</v>
      </c>
      <c r="E129" s="97">
        <v>0</v>
      </c>
      <c r="F129" s="161">
        <f t="shared" si="3"/>
        <v>0</v>
      </c>
      <c r="G129" s="161">
        <f t="shared" si="4"/>
        <v>0</v>
      </c>
      <c r="H129" s="161">
        <f t="shared" si="5"/>
        <v>0</v>
      </c>
    </row>
    <row r="130" ht="18" customHeight="1" spans="1:8">
      <c r="A130" s="99" t="s">
        <v>279</v>
      </c>
      <c r="B130" s="162">
        <v>0</v>
      </c>
      <c r="C130" s="173">
        <v>0</v>
      </c>
      <c r="D130" s="97">
        <v>0</v>
      </c>
      <c r="E130" s="97">
        <v>0</v>
      </c>
      <c r="F130" s="161">
        <f t="shared" si="3"/>
        <v>0</v>
      </c>
      <c r="G130" s="161">
        <f t="shared" si="4"/>
        <v>0</v>
      </c>
      <c r="H130" s="161">
        <f t="shared" si="5"/>
        <v>0</v>
      </c>
    </row>
    <row r="131" ht="18" customHeight="1" spans="1:8">
      <c r="A131" s="99" t="s">
        <v>280</v>
      </c>
      <c r="B131" s="164">
        <v>0</v>
      </c>
      <c r="C131" s="178">
        <v>0</v>
      </c>
      <c r="D131" s="97">
        <v>0</v>
      </c>
      <c r="E131" s="97">
        <v>0</v>
      </c>
      <c r="F131" s="161">
        <f t="shared" si="3"/>
        <v>0</v>
      </c>
      <c r="G131" s="161">
        <f t="shared" si="4"/>
        <v>0</v>
      </c>
      <c r="H131" s="161">
        <f t="shared" si="5"/>
        <v>0</v>
      </c>
    </row>
    <row r="132" ht="18" customHeight="1" spans="1:8">
      <c r="A132" s="99" t="s">
        <v>281</v>
      </c>
      <c r="B132" s="164">
        <v>180</v>
      </c>
      <c r="C132" s="174">
        <v>11</v>
      </c>
      <c r="D132" s="97">
        <v>174</v>
      </c>
      <c r="E132" s="97">
        <v>10</v>
      </c>
      <c r="F132" s="161">
        <f t="shared" si="3"/>
        <v>5.55555555555556</v>
      </c>
      <c r="G132" s="161">
        <f t="shared" si="4"/>
        <v>90.9090909090909</v>
      </c>
      <c r="H132" s="161">
        <f t="shared" si="5"/>
        <v>-94.2528735632184</v>
      </c>
    </row>
    <row r="133" ht="18" customHeight="1" spans="1:8">
      <c r="A133" s="99" t="s">
        <v>211</v>
      </c>
      <c r="B133" s="164">
        <v>0</v>
      </c>
      <c r="C133" s="174">
        <v>0</v>
      </c>
      <c r="D133" s="97">
        <v>0</v>
      </c>
      <c r="E133" s="97">
        <v>0</v>
      </c>
      <c r="F133" s="161">
        <f t="shared" ref="F133:F196" si="6">IF(B133&lt;&gt;0,(E133/B133)*100,0)</f>
        <v>0</v>
      </c>
      <c r="G133" s="161">
        <f t="shared" ref="G133:G196" si="7">IF(C133&lt;&gt;0,(E133/C133)*100,0)</f>
        <v>0</v>
      </c>
      <c r="H133" s="161">
        <f t="shared" ref="H133:H196" si="8">IF(D133&lt;&gt;0,(E133/D133-1)*100,0)</f>
        <v>0</v>
      </c>
    </row>
    <row r="134" ht="18" customHeight="1" spans="1:8">
      <c r="A134" s="99" t="s">
        <v>282</v>
      </c>
      <c r="B134" s="164">
        <v>310</v>
      </c>
      <c r="C134" s="174">
        <v>0</v>
      </c>
      <c r="D134" s="97">
        <v>300</v>
      </c>
      <c r="E134" s="97">
        <v>261</v>
      </c>
      <c r="F134" s="161">
        <f t="shared" si="6"/>
        <v>84.1935483870968</v>
      </c>
      <c r="G134" s="161">
        <f t="shared" si="7"/>
        <v>0</v>
      </c>
      <c r="H134" s="161">
        <f t="shared" si="8"/>
        <v>-13</v>
      </c>
    </row>
    <row r="135" ht="18" customHeight="1" spans="1:8">
      <c r="A135" s="99" t="s">
        <v>283</v>
      </c>
      <c r="B135" s="164">
        <f>SUM(B136:B148)</f>
        <v>0</v>
      </c>
      <c r="C135" s="174">
        <f>SUM(C136:C148)</f>
        <v>0</v>
      </c>
      <c r="D135" s="97">
        <f>SUM(D136:D148)</f>
        <v>0</v>
      </c>
      <c r="E135" s="97">
        <f>SUM(E136:E148)</f>
        <v>0</v>
      </c>
      <c r="F135" s="161">
        <f t="shared" si="6"/>
        <v>0</v>
      </c>
      <c r="G135" s="161">
        <f t="shared" si="7"/>
        <v>0</v>
      </c>
      <c r="H135" s="161">
        <f t="shared" si="8"/>
        <v>0</v>
      </c>
    </row>
    <row r="136" ht="18" customHeight="1" spans="1:8">
      <c r="A136" s="99" t="s">
        <v>202</v>
      </c>
      <c r="B136" s="162">
        <v>0</v>
      </c>
      <c r="C136" s="175">
        <v>0</v>
      </c>
      <c r="D136" s="97">
        <v>0</v>
      </c>
      <c r="E136" s="97">
        <v>0</v>
      </c>
      <c r="F136" s="161">
        <f t="shared" si="6"/>
        <v>0</v>
      </c>
      <c r="G136" s="161">
        <f t="shared" si="7"/>
        <v>0</v>
      </c>
      <c r="H136" s="161">
        <f t="shared" si="8"/>
        <v>0</v>
      </c>
    </row>
    <row r="137" ht="18" customHeight="1" spans="1:8">
      <c r="A137" s="99" t="s">
        <v>203</v>
      </c>
      <c r="B137" s="164">
        <v>0</v>
      </c>
      <c r="C137" s="174">
        <v>0</v>
      </c>
      <c r="D137" s="97">
        <v>0</v>
      </c>
      <c r="E137" s="97">
        <v>0</v>
      </c>
      <c r="F137" s="161">
        <f t="shared" si="6"/>
        <v>0</v>
      </c>
      <c r="G137" s="161">
        <f t="shared" si="7"/>
        <v>0</v>
      </c>
      <c r="H137" s="161">
        <f t="shared" si="8"/>
        <v>0</v>
      </c>
    </row>
    <row r="138" ht="18" customHeight="1" spans="1:8">
      <c r="A138" s="99" t="s">
        <v>204</v>
      </c>
      <c r="B138" s="162">
        <v>0</v>
      </c>
      <c r="C138" s="175">
        <v>0</v>
      </c>
      <c r="D138" s="97">
        <v>0</v>
      </c>
      <c r="E138" s="97">
        <v>0</v>
      </c>
      <c r="F138" s="161">
        <f t="shared" si="6"/>
        <v>0</v>
      </c>
      <c r="G138" s="161">
        <f t="shared" si="7"/>
        <v>0</v>
      </c>
      <c r="H138" s="161">
        <f t="shared" si="8"/>
        <v>0</v>
      </c>
    </row>
    <row r="139" ht="18" customHeight="1" spans="1:8">
      <c r="A139" s="99" t="s">
        <v>284</v>
      </c>
      <c r="B139" s="97">
        <v>0</v>
      </c>
      <c r="C139" s="180">
        <v>0</v>
      </c>
      <c r="D139" s="97">
        <v>0</v>
      </c>
      <c r="E139" s="97">
        <v>0</v>
      </c>
      <c r="F139" s="161">
        <f t="shared" si="6"/>
        <v>0</v>
      </c>
      <c r="G139" s="161">
        <f t="shared" si="7"/>
        <v>0</v>
      </c>
      <c r="H139" s="161">
        <f t="shared" si="8"/>
        <v>0</v>
      </c>
    </row>
    <row r="140" ht="18" customHeight="1" spans="1:8">
      <c r="A140" s="99" t="s">
        <v>285</v>
      </c>
      <c r="B140" s="97">
        <v>0</v>
      </c>
      <c r="C140" s="174">
        <v>0</v>
      </c>
      <c r="D140" s="97">
        <v>0</v>
      </c>
      <c r="E140" s="97">
        <v>0</v>
      </c>
      <c r="F140" s="161">
        <f t="shared" si="6"/>
        <v>0</v>
      </c>
      <c r="G140" s="161">
        <f t="shared" si="7"/>
        <v>0</v>
      </c>
      <c r="H140" s="161">
        <f t="shared" si="8"/>
        <v>0</v>
      </c>
    </row>
    <row r="141" ht="18" customHeight="1" spans="1:8">
      <c r="A141" s="99" t="s">
        <v>286</v>
      </c>
      <c r="B141" s="97">
        <v>0</v>
      </c>
      <c r="C141" s="176">
        <v>0</v>
      </c>
      <c r="D141" s="97">
        <v>0</v>
      </c>
      <c r="E141" s="97">
        <v>0</v>
      </c>
      <c r="F141" s="161">
        <f t="shared" si="6"/>
        <v>0</v>
      </c>
      <c r="G141" s="161">
        <f t="shared" si="7"/>
        <v>0</v>
      </c>
      <c r="H141" s="161">
        <f t="shared" si="8"/>
        <v>0</v>
      </c>
    </row>
    <row r="142" ht="18" customHeight="1" spans="1:8">
      <c r="A142" s="99" t="s">
        <v>287</v>
      </c>
      <c r="B142" s="97">
        <v>0</v>
      </c>
      <c r="C142" s="176">
        <v>0</v>
      </c>
      <c r="D142" s="97">
        <v>0</v>
      </c>
      <c r="E142" s="97">
        <v>0</v>
      </c>
      <c r="F142" s="161">
        <f t="shared" si="6"/>
        <v>0</v>
      </c>
      <c r="G142" s="161">
        <f t="shared" si="7"/>
        <v>0</v>
      </c>
      <c r="H142" s="161">
        <f t="shared" si="8"/>
        <v>0</v>
      </c>
    </row>
    <row r="143" ht="18" customHeight="1" spans="1:8">
      <c r="A143" s="99" t="s">
        <v>288</v>
      </c>
      <c r="B143" s="97">
        <v>0</v>
      </c>
      <c r="C143" s="97">
        <v>0</v>
      </c>
      <c r="D143" s="97">
        <v>0</v>
      </c>
      <c r="E143" s="97">
        <v>0</v>
      </c>
      <c r="F143" s="161">
        <f t="shared" si="6"/>
        <v>0</v>
      </c>
      <c r="G143" s="161">
        <f t="shared" si="7"/>
        <v>0</v>
      </c>
      <c r="H143" s="161">
        <f t="shared" si="8"/>
        <v>0</v>
      </c>
    </row>
    <row r="144" ht="18" customHeight="1" spans="1:8">
      <c r="A144" s="99" t="s">
        <v>289</v>
      </c>
      <c r="B144" s="97">
        <v>0</v>
      </c>
      <c r="C144" s="97">
        <v>0</v>
      </c>
      <c r="D144" s="97">
        <v>0</v>
      </c>
      <c r="E144" s="97">
        <v>0</v>
      </c>
      <c r="F144" s="161">
        <f t="shared" si="6"/>
        <v>0</v>
      </c>
      <c r="G144" s="161">
        <f t="shared" si="7"/>
        <v>0</v>
      </c>
      <c r="H144" s="161">
        <f t="shared" si="8"/>
        <v>0</v>
      </c>
    </row>
    <row r="145" ht="18" customHeight="1" spans="1:8">
      <c r="A145" s="99" t="s">
        <v>290</v>
      </c>
      <c r="B145" s="97">
        <v>0</v>
      </c>
      <c r="C145" s="97">
        <v>0</v>
      </c>
      <c r="D145" s="97">
        <v>0</v>
      </c>
      <c r="E145" s="97">
        <v>0</v>
      </c>
      <c r="F145" s="161">
        <f t="shared" si="6"/>
        <v>0</v>
      </c>
      <c r="G145" s="161">
        <f t="shared" si="7"/>
        <v>0</v>
      </c>
      <c r="H145" s="161">
        <f t="shared" si="8"/>
        <v>0</v>
      </c>
    </row>
    <row r="146" ht="18" customHeight="1" spans="1:8">
      <c r="A146" s="99" t="s">
        <v>291</v>
      </c>
      <c r="B146" s="97">
        <v>0</v>
      </c>
      <c r="C146" s="97">
        <v>0</v>
      </c>
      <c r="D146" s="97">
        <v>0</v>
      </c>
      <c r="E146" s="97">
        <v>0</v>
      </c>
      <c r="F146" s="161">
        <f t="shared" si="6"/>
        <v>0</v>
      </c>
      <c r="G146" s="161">
        <f t="shared" si="7"/>
        <v>0</v>
      </c>
      <c r="H146" s="161">
        <f t="shared" si="8"/>
        <v>0</v>
      </c>
    </row>
    <row r="147" ht="18" customHeight="1" spans="1:8">
      <c r="A147" s="99" t="s">
        <v>211</v>
      </c>
      <c r="B147" s="97">
        <v>0</v>
      </c>
      <c r="C147" s="97">
        <v>0</v>
      </c>
      <c r="D147" s="97">
        <v>0</v>
      </c>
      <c r="E147" s="97">
        <v>0</v>
      </c>
      <c r="F147" s="161">
        <f t="shared" si="6"/>
        <v>0</v>
      </c>
      <c r="G147" s="161">
        <f t="shared" si="7"/>
        <v>0</v>
      </c>
      <c r="H147" s="161">
        <f t="shared" si="8"/>
        <v>0</v>
      </c>
    </row>
    <row r="148" ht="18" customHeight="1" spans="1:8">
      <c r="A148" s="99" t="s">
        <v>292</v>
      </c>
      <c r="B148" s="97">
        <v>0</v>
      </c>
      <c r="C148" s="97">
        <v>0</v>
      </c>
      <c r="D148" s="97">
        <v>0</v>
      </c>
      <c r="E148" s="97">
        <v>0</v>
      </c>
      <c r="F148" s="161">
        <f t="shared" si="6"/>
        <v>0</v>
      </c>
      <c r="G148" s="161">
        <f t="shared" si="7"/>
        <v>0</v>
      </c>
      <c r="H148" s="161">
        <f t="shared" si="8"/>
        <v>0</v>
      </c>
    </row>
    <row r="149" ht="18" customHeight="1" spans="1:8">
      <c r="A149" s="99" t="s">
        <v>293</v>
      </c>
      <c r="B149" s="164">
        <f>SUM(B150:B155)</f>
        <v>440</v>
      </c>
      <c r="C149" s="174">
        <f>SUM(C150:C155)</f>
        <v>614</v>
      </c>
      <c r="D149" s="97">
        <f>SUM(D150:D155)</f>
        <v>426</v>
      </c>
      <c r="E149" s="97">
        <f>SUM(E150:E155)</f>
        <v>567</v>
      </c>
      <c r="F149" s="161">
        <f t="shared" si="6"/>
        <v>128.863636363636</v>
      </c>
      <c r="G149" s="161">
        <f t="shared" si="7"/>
        <v>92.3452768729642</v>
      </c>
      <c r="H149" s="161">
        <f t="shared" si="8"/>
        <v>33.0985915492958</v>
      </c>
    </row>
    <row r="150" ht="18" customHeight="1" spans="1:8">
      <c r="A150" s="99" t="s">
        <v>202</v>
      </c>
      <c r="B150" s="97">
        <v>200</v>
      </c>
      <c r="C150" s="167">
        <v>298</v>
      </c>
      <c r="D150" s="97">
        <v>194</v>
      </c>
      <c r="E150" s="97">
        <v>286</v>
      </c>
      <c r="F150" s="161">
        <f t="shared" si="6"/>
        <v>143</v>
      </c>
      <c r="G150" s="161">
        <f t="shared" si="7"/>
        <v>95.9731543624161</v>
      </c>
      <c r="H150" s="161">
        <f t="shared" si="8"/>
        <v>47.4226804123711</v>
      </c>
    </row>
    <row r="151" ht="18" customHeight="1" spans="1:8">
      <c r="A151" s="99" t="s">
        <v>203</v>
      </c>
      <c r="B151" s="160">
        <v>0</v>
      </c>
      <c r="C151" s="168">
        <v>0</v>
      </c>
      <c r="D151" s="97">
        <v>0</v>
      </c>
      <c r="E151" s="97">
        <v>0</v>
      </c>
      <c r="F151" s="161">
        <f t="shared" si="6"/>
        <v>0</v>
      </c>
      <c r="G151" s="161">
        <f t="shared" si="7"/>
        <v>0</v>
      </c>
      <c r="H151" s="161">
        <f t="shared" si="8"/>
        <v>0</v>
      </c>
    </row>
    <row r="152" ht="18" customHeight="1" spans="1:8">
      <c r="A152" s="99" t="s">
        <v>204</v>
      </c>
      <c r="B152" s="162">
        <v>0</v>
      </c>
      <c r="C152" s="163">
        <v>0</v>
      </c>
      <c r="D152" s="97">
        <v>0</v>
      </c>
      <c r="E152" s="97">
        <v>0</v>
      </c>
      <c r="F152" s="161">
        <f t="shared" si="6"/>
        <v>0</v>
      </c>
      <c r="G152" s="161">
        <f t="shared" si="7"/>
        <v>0</v>
      </c>
      <c r="H152" s="161">
        <f t="shared" si="8"/>
        <v>0</v>
      </c>
    </row>
    <row r="153" ht="18" customHeight="1" spans="1:8">
      <c r="A153" s="99" t="s">
        <v>294</v>
      </c>
      <c r="B153" s="162">
        <v>10</v>
      </c>
      <c r="C153" s="163">
        <v>47</v>
      </c>
      <c r="D153" s="97">
        <v>12</v>
      </c>
      <c r="E153" s="97">
        <v>41</v>
      </c>
      <c r="F153" s="161">
        <f t="shared" si="6"/>
        <v>410</v>
      </c>
      <c r="G153" s="161">
        <f t="shared" si="7"/>
        <v>87.2340425531915</v>
      </c>
      <c r="H153" s="161">
        <f t="shared" si="8"/>
        <v>241.666666666667</v>
      </c>
    </row>
    <row r="154" ht="18" customHeight="1" spans="1:8">
      <c r="A154" s="99" t="s">
        <v>211</v>
      </c>
      <c r="B154" s="164">
        <v>0</v>
      </c>
      <c r="C154" s="165">
        <v>0</v>
      </c>
      <c r="D154" s="97">
        <v>0</v>
      </c>
      <c r="E154" s="97">
        <v>0</v>
      </c>
      <c r="F154" s="161">
        <f t="shared" si="6"/>
        <v>0</v>
      </c>
      <c r="G154" s="161">
        <f t="shared" si="7"/>
        <v>0</v>
      </c>
      <c r="H154" s="161">
        <f t="shared" si="8"/>
        <v>0</v>
      </c>
    </row>
    <row r="155" ht="18" customHeight="1" spans="1:8">
      <c r="A155" s="99" t="s">
        <v>295</v>
      </c>
      <c r="B155" s="164">
        <v>230</v>
      </c>
      <c r="C155" s="169">
        <v>269</v>
      </c>
      <c r="D155" s="97">
        <v>220</v>
      </c>
      <c r="E155" s="97">
        <v>240</v>
      </c>
      <c r="F155" s="161">
        <f t="shared" si="6"/>
        <v>104.347826086957</v>
      </c>
      <c r="G155" s="161">
        <f t="shared" si="7"/>
        <v>89.2193308550186</v>
      </c>
      <c r="H155" s="161">
        <f t="shared" si="8"/>
        <v>9.09090909090908</v>
      </c>
    </row>
    <row r="156" ht="18" customHeight="1" spans="1:8">
      <c r="A156" s="99" t="s">
        <v>296</v>
      </c>
      <c r="B156" s="164">
        <f>SUM(B157:B163)</f>
        <v>0</v>
      </c>
      <c r="C156" s="174">
        <f>SUM(C157:C163)</f>
        <v>0</v>
      </c>
      <c r="D156" s="97">
        <f>SUM(D157:D163)</f>
        <v>0</v>
      </c>
      <c r="E156" s="97">
        <f>SUM(E157:E163)</f>
        <v>0</v>
      </c>
      <c r="F156" s="161">
        <f t="shared" si="6"/>
        <v>0</v>
      </c>
      <c r="G156" s="161">
        <f t="shared" si="7"/>
        <v>0</v>
      </c>
      <c r="H156" s="161">
        <f t="shared" si="8"/>
        <v>0</v>
      </c>
    </row>
    <row r="157" ht="18" customHeight="1" spans="1:8">
      <c r="A157" s="99" t="s">
        <v>202</v>
      </c>
      <c r="B157" s="164">
        <v>0</v>
      </c>
      <c r="C157" s="97">
        <v>0</v>
      </c>
      <c r="D157" s="97">
        <v>0</v>
      </c>
      <c r="E157" s="97">
        <v>0</v>
      </c>
      <c r="F157" s="161">
        <f t="shared" si="6"/>
        <v>0</v>
      </c>
      <c r="G157" s="161">
        <f t="shared" si="7"/>
        <v>0</v>
      </c>
      <c r="H157" s="161">
        <f t="shared" si="8"/>
        <v>0</v>
      </c>
    </row>
    <row r="158" ht="18" customHeight="1" spans="1:8">
      <c r="A158" s="99" t="s">
        <v>203</v>
      </c>
      <c r="B158" s="164">
        <v>0</v>
      </c>
      <c r="C158" s="97">
        <v>0</v>
      </c>
      <c r="D158" s="97">
        <v>0</v>
      </c>
      <c r="E158" s="97">
        <v>0</v>
      </c>
      <c r="F158" s="161">
        <f t="shared" si="6"/>
        <v>0</v>
      </c>
      <c r="G158" s="161">
        <f t="shared" si="7"/>
        <v>0</v>
      </c>
      <c r="H158" s="161">
        <f t="shared" si="8"/>
        <v>0</v>
      </c>
    </row>
    <row r="159" ht="18" customHeight="1" spans="1:8">
      <c r="A159" s="99" t="s">
        <v>204</v>
      </c>
      <c r="B159" s="164">
        <v>0</v>
      </c>
      <c r="C159" s="103">
        <v>0</v>
      </c>
      <c r="D159" s="97">
        <v>0</v>
      </c>
      <c r="E159" s="97">
        <v>0</v>
      </c>
      <c r="F159" s="161">
        <f t="shared" si="6"/>
        <v>0</v>
      </c>
      <c r="G159" s="161">
        <f t="shared" si="7"/>
        <v>0</v>
      </c>
      <c r="H159" s="161">
        <f t="shared" si="8"/>
        <v>0</v>
      </c>
    </row>
    <row r="160" ht="18" customHeight="1" spans="1:8">
      <c r="A160" s="99" t="s">
        <v>297</v>
      </c>
      <c r="B160" s="162">
        <v>0</v>
      </c>
      <c r="C160" s="163">
        <v>0</v>
      </c>
      <c r="D160" s="97">
        <v>0</v>
      </c>
      <c r="E160" s="97">
        <v>0</v>
      </c>
      <c r="F160" s="161">
        <f t="shared" si="6"/>
        <v>0</v>
      </c>
      <c r="G160" s="161">
        <f t="shared" si="7"/>
        <v>0</v>
      </c>
      <c r="H160" s="161">
        <f t="shared" si="8"/>
        <v>0</v>
      </c>
    </row>
    <row r="161" ht="18" customHeight="1" spans="1:8">
      <c r="A161" s="99" t="s">
        <v>298</v>
      </c>
      <c r="B161" s="160">
        <v>0</v>
      </c>
      <c r="C161" s="182">
        <v>0</v>
      </c>
      <c r="D161" s="97">
        <v>0</v>
      </c>
      <c r="E161" s="97">
        <v>0</v>
      </c>
      <c r="F161" s="161">
        <f t="shared" si="6"/>
        <v>0</v>
      </c>
      <c r="G161" s="161">
        <f t="shared" si="7"/>
        <v>0</v>
      </c>
      <c r="H161" s="161">
        <f t="shared" si="8"/>
        <v>0</v>
      </c>
    </row>
    <row r="162" ht="18" customHeight="1" spans="1:8">
      <c r="A162" s="99" t="s">
        <v>211</v>
      </c>
      <c r="B162" s="162">
        <v>0</v>
      </c>
      <c r="C162" s="160">
        <v>0</v>
      </c>
      <c r="D162" s="97">
        <v>0</v>
      </c>
      <c r="E162" s="97">
        <v>0</v>
      </c>
      <c r="F162" s="161">
        <f t="shared" si="6"/>
        <v>0</v>
      </c>
      <c r="G162" s="161">
        <f t="shared" si="7"/>
        <v>0</v>
      </c>
      <c r="H162" s="161">
        <f t="shared" si="8"/>
        <v>0</v>
      </c>
    </row>
    <row r="163" ht="18" customHeight="1" spans="1:8">
      <c r="A163" s="99" t="s">
        <v>299</v>
      </c>
      <c r="B163" s="164">
        <v>0</v>
      </c>
      <c r="C163" s="176">
        <v>0</v>
      </c>
      <c r="D163" s="97">
        <v>0</v>
      </c>
      <c r="E163" s="97">
        <v>0</v>
      </c>
      <c r="F163" s="161">
        <f t="shared" si="6"/>
        <v>0</v>
      </c>
      <c r="G163" s="161">
        <f t="shared" si="7"/>
        <v>0</v>
      </c>
      <c r="H163" s="161">
        <f t="shared" si="8"/>
        <v>0</v>
      </c>
    </row>
    <row r="164" ht="18" customHeight="1" spans="1:8">
      <c r="A164" s="99" t="s">
        <v>300</v>
      </c>
      <c r="B164" s="164">
        <f>SUM(B165:B169)</f>
        <v>200</v>
      </c>
      <c r="C164" s="174">
        <f>SUM(C165:C169)</f>
        <v>139</v>
      </c>
      <c r="D164" s="97">
        <f>SUM(D165:D169)</f>
        <v>191</v>
      </c>
      <c r="E164" s="97">
        <f>SUM(E165:E169)</f>
        <v>144</v>
      </c>
      <c r="F164" s="161">
        <f t="shared" si="6"/>
        <v>72</v>
      </c>
      <c r="G164" s="161">
        <f t="shared" si="7"/>
        <v>103.597122302158</v>
      </c>
      <c r="H164" s="161">
        <f t="shared" si="8"/>
        <v>-24.6073298429319</v>
      </c>
    </row>
    <row r="165" ht="18" customHeight="1" spans="1:8">
      <c r="A165" s="99" t="s">
        <v>202</v>
      </c>
      <c r="B165" s="164">
        <v>190</v>
      </c>
      <c r="C165" s="176">
        <v>139</v>
      </c>
      <c r="D165" s="97">
        <v>182</v>
      </c>
      <c r="E165" s="97">
        <v>128</v>
      </c>
      <c r="F165" s="161">
        <f t="shared" si="6"/>
        <v>67.3684210526316</v>
      </c>
      <c r="G165" s="161">
        <f t="shared" si="7"/>
        <v>92.0863309352518</v>
      </c>
      <c r="H165" s="161">
        <f t="shared" si="8"/>
        <v>-29.6703296703297</v>
      </c>
    </row>
    <row r="166" ht="18" customHeight="1" spans="1:8">
      <c r="A166" s="99" t="s">
        <v>203</v>
      </c>
      <c r="B166" s="164">
        <v>10</v>
      </c>
      <c r="C166" s="176">
        <v>0</v>
      </c>
      <c r="D166" s="97">
        <v>9</v>
      </c>
      <c r="E166" s="97">
        <v>16</v>
      </c>
      <c r="F166" s="161">
        <f t="shared" si="6"/>
        <v>160</v>
      </c>
      <c r="G166" s="161">
        <f t="shared" si="7"/>
        <v>0</v>
      </c>
      <c r="H166" s="161">
        <f t="shared" si="8"/>
        <v>77.7777777777778</v>
      </c>
    </row>
    <row r="167" ht="18" customHeight="1" spans="1:8">
      <c r="A167" s="99" t="s">
        <v>204</v>
      </c>
      <c r="B167" s="162">
        <v>0</v>
      </c>
      <c r="C167" s="177">
        <v>0</v>
      </c>
      <c r="D167" s="97">
        <v>0</v>
      </c>
      <c r="E167" s="97">
        <v>0</v>
      </c>
      <c r="F167" s="161">
        <f t="shared" si="6"/>
        <v>0</v>
      </c>
      <c r="G167" s="161">
        <f t="shared" si="7"/>
        <v>0</v>
      </c>
      <c r="H167" s="161">
        <f t="shared" si="8"/>
        <v>0</v>
      </c>
    </row>
    <row r="168" ht="18" customHeight="1" spans="1:8">
      <c r="A168" s="99" t="s">
        <v>301</v>
      </c>
      <c r="B168" s="164">
        <v>0</v>
      </c>
      <c r="C168" s="176">
        <v>0</v>
      </c>
      <c r="D168" s="97">
        <v>0</v>
      </c>
      <c r="E168" s="97">
        <v>0</v>
      </c>
      <c r="F168" s="161">
        <f t="shared" si="6"/>
        <v>0</v>
      </c>
      <c r="G168" s="161">
        <f t="shared" si="7"/>
        <v>0</v>
      </c>
      <c r="H168" s="161">
        <f t="shared" si="8"/>
        <v>0</v>
      </c>
    </row>
    <row r="169" ht="18" customHeight="1" spans="1:8">
      <c r="A169" s="99" t="s">
        <v>302</v>
      </c>
      <c r="B169" s="164">
        <v>0</v>
      </c>
      <c r="C169" s="174">
        <v>0</v>
      </c>
      <c r="D169" s="97">
        <v>0</v>
      </c>
      <c r="E169" s="97">
        <v>0</v>
      </c>
      <c r="F169" s="161">
        <f t="shared" si="6"/>
        <v>0</v>
      </c>
      <c r="G169" s="161">
        <f t="shared" si="7"/>
        <v>0</v>
      </c>
      <c r="H169" s="161">
        <f t="shared" si="8"/>
        <v>0</v>
      </c>
    </row>
    <row r="170" ht="18" customHeight="1" spans="1:8">
      <c r="A170" s="99" t="s">
        <v>303</v>
      </c>
      <c r="B170" s="164">
        <f>SUM(B171:B176)</f>
        <v>150</v>
      </c>
      <c r="C170" s="174">
        <f>SUM(C171:C176)</f>
        <v>147</v>
      </c>
      <c r="D170" s="97">
        <f>SUM(D171:D176)</f>
        <v>147</v>
      </c>
      <c r="E170" s="97">
        <f>SUM(E171:E176)</f>
        <v>141</v>
      </c>
      <c r="F170" s="161">
        <f t="shared" si="6"/>
        <v>94</v>
      </c>
      <c r="G170" s="161">
        <f t="shared" si="7"/>
        <v>95.9183673469388</v>
      </c>
      <c r="H170" s="161">
        <f t="shared" si="8"/>
        <v>-4.08163265306123</v>
      </c>
    </row>
    <row r="171" ht="18" customHeight="1" spans="1:8">
      <c r="A171" s="99" t="s">
        <v>202</v>
      </c>
      <c r="B171" s="164">
        <v>140</v>
      </c>
      <c r="C171" s="176">
        <v>139</v>
      </c>
      <c r="D171" s="97">
        <v>135</v>
      </c>
      <c r="E171" s="97">
        <v>135</v>
      </c>
      <c r="F171" s="161">
        <f t="shared" si="6"/>
        <v>96.4285714285714</v>
      </c>
      <c r="G171" s="161">
        <f t="shared" si="7"/>
        <v>97.1223021582734</v>
      </c>
      <c r="H171" s="161">
        <f t="shared" si="8"/>
        <v>0</v>
      </c>
    </row>
    <row r="172" ht="18" customHeight="1" spans="1:8">
      <c r="A172" s="99" t="s">
        <v>203</v>
      </c>
      <c r="B172" s="164">
        <v>10</v>
      </c>
      <c r="C172" s="176">
        <v>0</v>
      </c>
      <c r="D172" s="97">
        <v>10</v>
      </c>
      <c r="E172" s="97">
        <v>0</v>
      </c>
      <c r="F172" s="161">
        <f t="shared" si="6"/>
        <v>0</v>
      </c>
      <c r="G172" s="161">
        <f t="shared" si="7"/>
        <v>0</v>
      </c>
      <c r="H172" s="161">
        <f t="shared" si="8"/>
        <v>-100</v>
      </c>
    </row>
    <row r="173" ht="18" customHeight="1" spans="1:8">
      <c r="A173" s="99" t="s">
        <v>204</v>
      </c>
      <c r="B173" s="162">
        <v>0</v>
      </c>
      <c r="C173" s="177">
        <v>0</v>
      </c>
      <c r="D173" s="97">
        <v>0</v>
      </c>
      <c r="E173" s="97">
        <v>0</v>
      </c>
      <c r="F173" s="161">
        <f t="shared" si="6"/>
        <v>0</v>
      </c>
      <c r="G173" s="161">
        <f t="shared" si="7"/>
        <v>0</v>
      </c>
      <c r="H173" s="161">
        <f t="shared" si="8"/>
        <v>0</v>
      </c>
    </row>
    <row r="174" ht="18" customHeight="1" spans="1:8">
      <c r="A174" s="99" t="s">
        <v>216</v>
      </c>
      <c r="B174" s="160">
        <v>0</v>
      </c>
      <c r="C174" s="168">
        <v>0</v>
      </c>
      <c r="D174" s="97">
        <v>0</v>
      </c>
      <c r="E174" s="97">
        <v>0</v>
      </c>
      <c r="F174" s="161">
        <f t="shared" si="6"/>
        <v>0</v>
      </c>
      <c r="G174" s="161">
        <f t="shared" si="7"/>
        <v>0</v>
      </c>
      <c r="H174" s="161">
        <f t="shared" si="8"/>
        <v>0</v>
      </c>
    </row>
    <row r="175" ht="18" customHeight="1" spans="1:8">
      <c r="A175" s="99" t="s">
        <v>211</v>
      </c>
      <c r="B175" s="162">
        <v>0</v>
      </c>
      <c r="C175" s="163">
        <v>0</v>
      </c>
      <c r="D175" s="97">
        <v>0</v>
      </c>
      <c r="E175" s="97">
        <v>0</v>
      </c>
      <c r="F175" s="161">
        <f t="shared" si="6"/>
        <v>0</v>
      </c>
      <c r="G175" s="161">
        <f t="shared" si="7"/>
        <v>0</v>
      </c>
      <c r="H175" s="161">
        <f t="shared" si="8"/>
        <v>0</v>
      </c>
    </row>
    <row r="176" ht="18" customHeight="1" spans="1:8">
      <c r="A176" s="99" t="s">
        <v>304</v>
      </c>
      <c r="B176" s="164">
        <v>0</v>
      </c>
      <c r="C176" s="166">
        <v>8</v>
      </c>
      <c r="D176" s="97">
        <v>2</v>
      </c>
      <c r="E176" s="97">
        <v>6</v>
      </c>
      <c r="F176" s="161">
        <f t="shared" si="6"/>
        <v>0</v>
      </c>
      <c r="G176" s="161">
        <f t="shared" si="7"/>
        <v>75</v>
      </c>
      <c r="H176" s="161">
        <f t="shared" si="8"/>
        <v>200</v>
      </c>
    </row>
    <row r="177" ht="18" customHeight="1" spans="1:8">
      <c r="A177" s="99" t="s">
        <v>305</v>
      </c>
      <c r="B177" s="164">
        <f>SUM(B178:B183)</f>
        <v>490</v>
      </c>
      <c r="C177" s="174">
        <f>SUM(C178:C183)</f>
        <v>393</v>
      </c>
      <c r="D177" s="97">
        <f>SUM(D178:D183)</f>
        <v>481</v>
      </c>
      <c r="E177" s="97">
        <f>SUM(E178:E183)</f>
        <v>452</v>
      </c>
      <c r="F177" s="161">
        <f t="shared" si="6"/>
        <v>92.2448979591837</v>
      </c>
      <c r="G177" s="161">
        <f t="shared" si="7"/>
        <v>115.01272264631</v>
      </c>
      <c r="H177" s="161">
        <f t="shared" si="8"/>
        <v>-6.02910602910602</v>
      </c>
    </row>
    <row r="178" ht="18" customHeight="1" spans="1:8">
      <c r="A178" s="99" t="s">
        <v>202</v>
      </c>
      <c r="B178" s="162">
        <v>250</v>
      </c>
      <c r="C178" s="177">
        <v>224</v>
      </c>
      <c r="D178" s="97">
        <v>238</v>
      </c>
      <c r="E178" s="97">
        <v>211</v>
      </c>
      <c r="F178" s="161">
        <f t="shared" si="6"/>
        <v>84.4</v>
      </c>
      <c r="G178" s="161">
        <f t="shared" si="7"/>
        <v>94.1964285714286</v>
      </c>
      <c r="H178" s="161">
        <f t="shared" si="8"/>
        <v>-11.3445378151261</v>
      </c>
    </row>
    <row r="179" ht="18" customHeight="1" spans="1:8">
      <c r="A179" s="99" t="s">
        <v>203</v>
      </c>
      <c r="B179" s="164">
        <v>40</v>
      </c>
      <c r="C179" s="167">
        <v>21</v>
      </c>
      <c r="D179" s="97">
        <v>42</v>
      </c>
      <c r="E179" s="97">
        <v>18</v>
      </c>
      <c r="F179" s="161">
        <f t="shared" si="6"/>
        <v>45</v>
      </c>
      <c r="G179" s="161">
        <f t="shared" si="7"/>
        <v>85.7142857142857</v>
      </c>
      <c r="H179" s="161">
        <f t="shared" si="8"/>
        <v>-57.1428571428571</v>
      </c>
    </row>
    <row r="180" ht="18" customHeight="1" spans="1:8">
      <c r="A180" s="99" t="s">
        <v>204</v>
      </c>
      <c r="B180" s="162">
        <v>0</v>
      </c>
      <c r="C180" s="177">
        <v>0</v>
      </c>
      <c r="D180" s="97">
        <v>0</v>
      </c>
      <c r="E180" s="97">
        <v>0</v>
      </c>
      <c r="F180" s="161">
        <f t="shared" si="6"/>
        <v>0</v>
      </c>
      <c r="G180" s="161">
        <f t="shared" si="7"/>
        <v>0</v>
      </c>
      <c r="H180" s="161">
        <f t="shared" si="8"/>
        <v>0</v>
      </c>
    </row>
    <row r="181" ht="18" customHeight="1" spans="1:8">
      <c r="A181" s="99" t="s">
        <v>306</v>
      </c>
      <c r="B181" s="160">
        <v>0</v>
      </c>
      <c r="C181" s="182">
        <v>0</v>
      </c>
      <c r="D181" s="97">
        <v>0</v>
      </c>
      <c r="E181" s="97">
        <v>0</v>
      </c>
      <c r="F181" s="161">
        <f t="shared" si="6"/>
        <v>0</v>
      </c>
      <c r="G181" s="161">
        <f t="shared" si="7"/>
        <v>0</v>
      </c>
      <c r="H181" s="161">
        <f t="shared" si="8"/>
        <v>0</v>
      </c>
    </row>
    <row r="182" ht="18" customHeight="1" spans="1:8">
      <c r="A182" s="99" t="s">
        <v>211</v>
      </c>
      <c r="B182" s="164">
        <v>0</v>
      </c>
      <c r="C182" s="176">
        <v>0</v>
      </c>
      <c r="D182" s="97">
        <v>0</v>
      </c>
      <c r="E182" s="97">
        <v>0</v>
      </c>
      <c r="F182" s="161">
        <f t="shared" si="6"/>
        <v>0</v>
      </c>
      <c r="G182" s="161">
        <f t="shared" si="7"/>
        <v>0</v>
      </c>
      <c r="H182" s="161">
        <f t="shared" si="8"/>
        <v>0</v>
      </c>
    </row>
    <row r="183" ht="18" customHeight="1" spans="1:8">
      <c r="A183" s="99" t="s">
        <v>307</v>
      </c>
      <c r="B183" s="164">
        <v>200</v>
      </c>
      <c r="C183" s="176">
        <v>148</v>
      </c>
      <c r="D183" s="97">
        <v>201</v>
      </c>
      <c r="E183" s="97">
        <v>223</v>
      </c>
      <c r="F183" s="161">
        <f t="shared" si="6"/>
        <v>111.5</v>
      </c>
      <c r="G183" s="161">
        <f t="shared" si="7"/>
        <v>150.675675675676</v>
      </c>
      <c r="H183" s="161">
        <f t="shared" si="8"/>
        <v>10.9452736318408</v>
      </c>
    </row>
    <row r="184" ht="18" customHeight="1" spans="1:8">
      <c r="A184" s="99" t="s">
        <v>308</v>
      </c>
      <c r="B184" s="164">
        <f>SUM(B185:B190)</f>
        <v>2300</v>
      </c>
      <c r="C184" s="174">
        <f>SUM(C185:C190)</f>
        <v>2247</v>
      </c>
      <c r="D184" s="97">
        <f>SUM(D185:D190)</f>
        <v>2180</v>
      </c>
      <c r="E184" s="97">
        <f>SUM(E185:E190)</f>
        <v>2094</v>
      </c>
      <c r="F184" s="161">
        <f t="shared" si="6"/>
        <v>91.0434782608696</v>
      </c>
      <c r="G184" s="161">
        <f t="shared" si="7"/>
        <v>93.1909212283044</v>
      </c>
      <c r="H184" s="161">
        <f t="shared" si="8"/>
        <v>-3.94495412844037</v>
      </c>
    </row>
    <row r="185" ht="18" customHeight="1" spans="1:8">
      <c r="A185" s="99" t="s">
        <v>202</v>
      </c>
      <c r="B185" s="164">
        <v>2000</v>
      </c>
      <c r="C185" s="97">
        <v>1860</v>
      </c>
      <c r="D185" s="97">
        <v>1882</v>
      </c>
      <c r="E185" s="97">
        <v>1707</v>
      </c>
      <c r="F185" s="161">
        <f t="shared" si="6"/>
        <v>85.35</v>
      </c>
      <c r="G185" s="161">
        <f t="shared" si="7"/>
        <v>91.7741935483871</v>
      </c>
      <c r="H185" s="161">
        <f t="shared" si="8"/>
        <v>-9.29861849096706</v>
      </c>
    </row>
    <row r="186" ht="18" customHeight="1" spans="1:8">
      <c r="A186" s="99" t="s">
        <v>203</v>
      </c>
      <c r="B186" s="164">
        <v>290</v>
      </c>
      <c r="C186" s="176">
        <v>308</v>
      </c>
      <c r="D186" s="97">
        <v>286</v>
      </c>
      <c r="E186" s="97">
        <v>282</v>
      </c>
      <c r="F186" s="161">
        <f t="shared" si="6"/>
        <v>97.2413793103448</v>
      </c>
      <c r="G186" s="161">
        <f t="shared" si="7"/>
        <v>91.5584415584416</v>
      </c>
      <c r="H186" s="161">
        <f t="shared" si="8"/>
        <v>-1.3986013986014</v>
      </c>
    </row>
    <row r="187" ht="18" customHeight="1" spans="1:8">
      <c r="A187" s="99" t="s">
        <v>204</v>
      </c>
      <c r="B187" s="162">
        <v>0</v>
      </c>
      <c r="C187" s="160">
        <v>0</v>
      </c>
      <c r="D187" s="97">
        <v>0</v>
      </c>
      <c r="E187" s="97">
        <v>0</v>
      </c>
      <c r="F187" s="161">
        <f t="shared" si="6"/>
        <v>0</v>
      </c>
      <c r="G187" s="161">
        <f t="shared" si="7"/>
        <v>0</v>
      </c>
      <c r="H187" s="161">
        <f t="shared" si="8"/>
        <v>0</v>
      </c>
    </row>
    <row r="188" ht="18" customHeight="1" spans="1:8">
      <c r="A188" s="99" t="s">
        <v>309</v>
      </c>
      <c r="B188" s="160">
        <v>0</v>
      </c>
      <c r="C188" s="182">
        <v>0</v>
      </c>
      <c r="D188" s="97">
        <v>0</v>
      </c>
      <c r="E188" s="97">
        <v>0</v>
      </c>
      <c r="F188" s="161">
        <f t="shared" si="6"/>
        <v>0</v>
      </c>
      <c r="G188" s="161">
        <f t="shared" si="7"/>
        <v>0</v>
      </c>
      <c r="H188" s="161">
        <f t="shared" si="8"/>
        <v>0</v>
      </c>
    </row>
    <row r="189" ht="18" customHeight="1" spans="1:8">
      <c r="A189" s="99" t="s">
        <v>211</v>
      </c>
      <c r="B189" s="97">
        <v>0</v>
      </c>
      <c r="C189" s="176">
        <v>16</v>
      </c>
      <c r="D189" s="97">
        <v>0</v>
      </c>
      <c r="E189" s="97">
        <v>14</v>
      </c>
      <c r="F189" s="161">
        <f t="shared" si="6"/>
        <v>0</v>
      </c>
      <c r="G189" s="161">
        <f t="shared" si="7"/>
        <v>87.5</v>
      </c>
      <c r="H189" s="161">
        <f t="shared" si="8"/>
        <v>0</v>
      </c>
    </row>
    <row r="190" s="156" customFormat="1" ht="18" customHeight="1" spans="1:8">
      <c r="A190" s="99" t="s">
        <v>310</v>
      </c>
      <c r="B190" s="97">
        <v>10</v>
      </c>
      <c r="C190" s="176">
        <v>63</v>
      </c>
      <c r="D190" s="97">
        <v>12</v>
      </c>
      <c r="E190" s="97">
        <v>91</v>
      </c>
      <c r="F190" s="161">
        <f t="shared" si="6"/>
        <v>910</v>
      </c>
      <c r="G190" s="161">
        <f t="shared" si="7"/>
        <v>144.444444444444</v>
      </c>
      <c r="H190" s="161">
        <f t="shared" si="8"/>
        <v>658.333333333333</v>
      </c>
    </row>
    <row r="191" ht="18" customHeight="1" spans="1:8">
      <c r="A191" s="99" t="s">
        <v>311</v>
      </c>
      <c r="B191" s="164">
        <f>SUM(B192:B197)</f>
        <v>1280</v>
      </c>
      <c r="C191" s="174">
        <f>SUM(C192:C197)</f>
        <v>1000</v>
      </c>
      <c r="D191" s="97">
        <f>SUM(D192:D197)</f>
        <v>1244</v>
      </c>
      <c r="E191" s="97">
        <f>SUM(E192:E197)</f>
        <v>1047</v>
      </c>
      <c r="F191" s="161">
        <f t="shared" si="6"/>
        <v>81.796875</v>
      </c>
      <c r="G191" s="161">
        <f t="shared" si="7"/>
        <v>104.7</v>
      </c>
      <c r="H191" s="161">
        <f t="shared" si="8"/>
        <v>-15.8360128617363</v>
      </c>
    </row>
    <row r="192" ht="18" customHeight="1" spans="1:8">
      <c r="A192" s="99" t="s">
        <v>202</v>
      </c>
      <c r="B192" s="97">
        <v>370</v>
      </c>
      <c r="C192" s="176">
        <v>529</v>
      </c>
      <c r="D192" s="97">
        <v>363</v>
      </c>
      <c r="E192" s="97">
        <v>517</v>
      </c>
      <c r="F192" s="161">
        <f t="shared" si="6"/>
        <v>139.72972972973</v>
      </c>
      <c r="G192" s="161">
        <f t="shared" si="7"/>
        <v>97.7315689981096</v>
      </c>
      <c r="H192" s="161">
        <f t="shared" si="8"/>
        <v>42.4242424242424</v>
      </c>
    </row>
    <row r="193" ht="18" customHeight="1" spans="1:8">
      <c r="A193" s="99" t="s">
        <v>203</v>
      </c>
      <c r="B193" s="97">
        <v>850</v>
      </c>
      <c r="C193" s="176">
        <v>253</v>
      </c>
      <c r="D193" s="97">
        <v>851</v>
      </c>
      <c r="E193" s="97">
        <v>317</v>
      </c>
      <c r="F193" s="161">
        <f t="shared" si="6"/>
        <v>37.2941176470588</v>
      </c>
      <c r="G193" s="161">
        <f t="shared" si="7"/>
        <v>125.296442687747</v>
      </c>
      <c r="H193" s="161">
        <f t="shared" si="8"/>
        <v>-62.7497062279671</v>
      </c>
    </row>
    <row r="194" ht="18" customHeight="1" spans="1:8">
      <c r="A194" s="99" t="s">
        <v>204</v>
      </c>
      <c r="B194" s="160">
        <v>0</v>
      </c>
      <c r="C194" s="177">
        <v>0</v>
      </c>
      <c r="D194" s="97">
        <v>0</v>
      </c>
      <c r="E194" s="97">
        <v>0</v>
      </c>
      <c r="F194" s="161">
        <f t="shared" si="6"/>
        <v>0</v>
      </c>
      <c r="G194" s="161">
        <f t="shared" si="7"/>
        <v>0</v>
      </c>
      <c r="H194" s="161">
        <f t="shared" si="8"/>
        <v>0</v>
      </c>
    </row>
    <row r="195" ht="18" customHeight="1" spans="1:8">
      <c r="A195" s="99" t="s">
        <v>312</v>
      </c>
      <c r="B195" s="97">
        <v>30</v>
      </c>
      <c r="C195" s="174">
        <v>0</v>
      </c>
      <c r="D195" s="97">
        <v>0</v>
      </c>
      <c r="E195" s="97">
        <v>0</v>
      </c>
      <c r="F195" s="161">
        <f t="shared" si="6"/>
        <v>0</v>
      </c>
      <c r="G195" s="161">
        <f t="shared" si="7"/>
        <v>0</v>
      </c>
      <c r="H195" s="161">
        <f t="shared" si="8"/>
        <v>0</v>
      </c>
    </row>
    <row r="196" ht="18" customHeight="1" spans="1:8">
      <c r="A196" s="99" t="s">
        <v>211</v>
      </c>
      <c r="B196" s="97">
        <v>0</v>
      </c>
      <c r="C196" s="183">
        <v>0</v>
      </c>
      <c r="D196" s="97"/>
      <c r="E196" s="97">
        <v>0</v>
      </c>
      <c r="F196" s="161">
        <f t="shared" si="6"/>
        <v>0</v>
      </c>
      <c r="G196" s="161">
        <f t="shared" si="7"/>
        <v>0</v>
      </c>
      <c r="H196" s="161">
        <f t="shared" si="8"/>
        <v>0</v>
      </c>
    </row>
    <row r="197" ht="18" customHeight="1" spans="1:8">
      <c r="A197" s="99" t="s">
        <v>313</v>
      </c>
      <c r="B197" s="160">
        <v>30</v>
      </c>
      <c r="C197" s="168">
        <v>218</v>
      </c>
      <c r="D197" s="97">
        <v>30</v>
      </c>
      <c r="E197" s="97">
        <v>213</v>
      </c>
      <c r="F197" s="161">
        <f t="shared" ref="F197:F260" si="9">IF(B197&lt;&gt;0,(E197/B197)*100,0)</f>
        <v>710</v>
      </c>
      <c r="G197" s="161">
        <f t="shared" ref="G197:G260" si="10">IF(C197&lt;&gt;0,(E197/C197)*100,0)</f>
        <v>97.7064220183486</v>
      </c>
      <c r="H197" s="161">
        <f t="shared" ref="H197:H260" si="11">IF(D197&lt;&gt;0,(E197/D197-1)*100,0)</f>
        <v>610</v>
      </c>
    </row>
    <row r="198" ht="18" customHeight="1" spans="1:8">
      <c r="A198" s="99" t="s">
        <v>314</v>
      </c>
      <c r="B198" s="164">
        <f>SUM(B199:B203)</f>
        <v>785</v>
      </c>
      <c r="C198" s="174">
        <f>SUM(C199:C203)</f>
        <v>573</v>
      </c>
      <c r="D198" s="97">
        <f>SUM(D199:D203)</f>
        <v>770</v>
      </c>
      <c r="E198" s="97">
        <f>SUM(E199:E203)</f>
        <v>831</v>
      </c>
      <c r="F198" s="161">
        <f t="shared" si="9"/>
        <v>105.859872611465</v>
      </c>
      <c r="G198" s="161">
        <f t="shared" si="10"/>
        <v>145.026178010471</v>
      </c>
      <c r="H198" s="161">
        <f t="shared" si="11"/>
        <v>7.92207792207793</v>
      </c>
    </row>
    <row r="199" ht="18" customHeight="1" spans="1:8">
      <c r="A199" s="99" t="s">
        <v>202</v>
      </c>
      <c r="B199" s="162">
        <v>316</v>
      </c>
      <c r="C199" s="163">
        <v>382</v>
      </c>
      <c r="D199" s="97">
        <v>311</v>
      </c>
      <c r="E199" s="97">
        <v>361</v>
      </c>
      <c r="F199" s="161">
        <f t="shared" si="9"/>
        <v>114.240506329114</v>
      </c>
      <c r="G199" s="161">
        <f t="shared" si="10"/>
        <v>94.5026178010471</v>
      </c>
      <c r="H199" s="161">
        <f t="shared" si="11"/>
        <v>16.0771704180064</v>
      </c>
    </row>
    <row r="200" ht="18" customHeight="1" spans="1:8">
      <c r="A200" s="99" t="s">
        <v>203</v>
      </c>
      <c r="B200" s="164">
        <v>219</v>
      </c>
      <c r="C200" s="170">
        <v>168</v>
      </c>
      <c r="D200" s="97">
        <v>216</v>
      </c>
      <c r="E200" s="97">
        <v>449</v>
      </c>
      <c r="F200" s="161">
        <f t="shared" si="9"/>
        <v>205.022831050228</v>
      </c>
      <c r="G200" s="161">
        <f t="shared" si="10"/>
        <v>267.261904761905</v>
      </c>
      <c r="H200" s="161">
        <f t="shared" si="11"/>
        <v>107.87037037037</v>
      </c>
    </row>
    <row r="201" ht="18" customHeight="1" spans="1:8">
      <c r="A201" s="99" t="s">
        <v>204</v>
      </c>
      <c r="B201" s="164">
        <v>0</v>
      </c>
      <c r="C201" s="169">
        <v>0</v>
      </c>
      <c r="D201" s="97">
        <v>0</v>
      </c>
      <c r="E201" s="97">
        <v>0</v>
      </c>
      <c r="F201" s="161">
        <f t="shared" si="9"/>
        <v>0</v>
      </c>
      <c r="G201" s="161">
        <f t="shared" si="10"/>
        <v>0</v>
      </c>
      <c r="H201" s="161">
        <f t="shared" si="11"/>
        <v>0</v>
      </c>
    </row>
    <row r="202" ht="18" customHeight="1" spans="1:8">
      <c r="A202" s="99" t="s">
        <v>211</v>
      </c>
      <c r="B202" s="164">
        <v>0</v>
      </c>
      <c r="C202" s="165">
        <v>0</v>
      </c>
      <c r="D202" s="97">
        <v>0</v>
      </c>
      <c r="E202" s="97">
        <v>0</v>
      </c>
      <c r="F202" s="161">
        <f t="shared" si="9"/>
        <v>0</v>
      </c>
      <c r="G202" s="161">
        <f t="shared" si="10"/>
        <v>0</v>
      </c>
      <c r="H202" s="161">
        <f t="shared" si="11"/>
        <v>0</v>
      </c>
    </row>
    <row r="203" ht="18" customHeight="1" spans="1:8">
      <c r="A203" s="99" t="s">
        <v>315</v>
      </c>
      <c r="B203" s="160">
        <v>250</v>
      </c>
      <c r="C203" s="168">
        <v>23</v>
      </c>
      <c r="D203" s="97">
        <v>243</v>
      </c>
      <c r="E203" s="97">
        <v>21</v>
      </c>
      <c r="F203" s="161">
        <f t="shared" si="9"/>
        <v>8.4</v>
      </c>
      <c r="G203" s="161">
        <f t="shared" si="10"/>
        <v>91.304347826087</v>
      </c>
      <c r="H203" s="161">
        <f t="shared" si="11"/>
        <v>-91.358024691358</v>
      </c>
    </row>
    <row r="204" ht="18" customHeight="1" spans="1:8">
      <c r="A204" s="99" t="s">
        <v>316</v>
      </c>
      <c r="B204" s="164">
        <f>SUM(B205:B211)</f>
        <v>310</v>
      </c>
      <c r="C204" s="174">
        <f>SUM(C205:C211)</f>
        <v>218</v>
      </c>
      <c r="D204" s="97">
        <f>SUM(D205:D211)</f>
        <v>299</v>
      </c>
      <c r="E204" s="97">
        <f>SUM(E205:E211)</f>
        <v>207</v>
      </c>
      <c r="F204" s="161">
        <f t="shared" si="9"/>
        <v>66.7741935483871</v>
      </c>
      <c r="G204" s="161">
        <f t="shared" si="10"/>
        <v>94.954128440367</v>
      </c>
      <c r="H204" s="161">
        <f t="shared" si="11"/>
        <v>-30.7692307692308</v>
      </c>
    </row>
    <row r="205" ht="18" customHeight="1" spans="1:8">
      <c r="A205" s="99" t="s">
        <v>202</v>
      </c>
      <c r="B205" s="162">
        <v>170</v>
      </c>
      <c r="C205" s="163">
        <v>141</v>
      </c>
      <c r="D205" s="97">
        <v>158</v>
      </c>
      <c r="E205" s="97">
        <v>134</v>
      </c>
      <c r="F205" s="161">
        <f t="shared" si="9"/>
        <v>78.8235294117647</v>
      </c>
      <c r="G205" s="161">
        <f t="shared" si="10"/>
        <v>95.0354609929078</v>
      </c>
      <c r="H205" s="161">
        <f t="shared" si="11"/>
        <v>-15.1898734177215</v>
      </c>
    </row>
    <row r="206" ht="18" customHeight="1" spans="1:8">
      <c r="A206" s="99" t="s">
        <v>203</v>
      </c>
      <c r="B206" s="164">
        <v>120</v>
      </c>
      <c r="C206" s="166">
        <v>63</v>
      </c>
      <c r="D206" s="97">
        <v>119</v>
      </c>
      <c r="E206" s="97">
        <v>60</v>
      </c>
      <c r="F206" s="161">
        <f t="shared" si="9"/>
        <v>50</v>
      </c>
      <c r="G206" s="161">
        <f t="shared" si="10"/>
        <v>95.2380952380952</v>
      </c>
      <c r="H206" s="161">
        <f t="shared" si="11"/>
        <v>-49.5798319327731</v>
      </c>
    </row>
    <row r="207" ht="18" customHeight="1" spans="1:8">
      <c r="A207" s="99" t="s">
        <v>204</v>
      </c>
      <c r="B207" s="164">
        <v>0</v>
      </c>
      <c r="C207" s="174">
        <v>0</v>
      </c>
      <c r="D207" s="97">
        <v>0</v>
      </c>
      <c r="E207" s="97">
        <v>0</v>
      </c>
      <c r="F207" s="161">
        <f t="shared" si="9"/>
        <v>0</v>
      </c>
      <c r="G207" s="161">
        <f t="shared" si="10"/>
        <v>0</v>
      </c>
      <c r="H207" s="161">
        <f t="shared" si="11"/>
        <v>0</v>
      </c>
    </row>
    <row r="208" ht="18" customHeight="1" spans="1:8">
      <c r="A208" s="99" t="s">
        <v>317</v>
      </c>
      <c r="B208" s="164">
        <v>10</v>
      </c>
      <c r="C208" s="176">
        <v>0</v>
      </c>
      <c r="D208" s="97">
        <v>12</v>
      </c>
      <c r="E208" s="97">
        <v>0</v>
      </c>
      <c r="F208" s="161">
        <f t="shared" si="9"/>
        <v>0</v>
      </c>
      <c r="G208" s="161">
        <f t="shared" si="10"/>
        <v>0</v>
      </c>
      <c r="H208" s="161">
        <f t="shared" si="11"/>
        <v>-100</v>
      </c>
    </row>
    <row r="209" ht="18" customHeight="1" spans="1:8">
      <c r="A209" s="99" t="s">
        <v>318</v>
      </c>
      <c r="B209" s="162">
        <v>0</v>
      </c>
      <c r="C209" s="177">
        <v>0</v>
      </c>
      <c r="D209" s="97">
        <v>1</v>
      </c>
      <c r="E209" s="97">
        <v>1</v>
      </c>
      <c r="F209" s="161">
        <f t="shared" si="9"/>
        <v>0</v>
      </c>
      <c r="G209" s="161">
        <f t="shared" si="10"/>
        <v>0</v>
      </c>
      <c r="H209" s="161">
        <f t="shared" si="11"/>
        <v>0</v>
      </c>
    </row>
    <row r="210" ht="18" customHeight="1" spans="1:8">
      <c r="A210" s="99" t="s">
        <v>211</v>
      </c>
      <c r="B210" s="160">
        <v>0</v>
      </c>
      <c r="C210" s="168">
        <v>0</v>
      </c>
      <c r="D210" s="97">
        <v>0</v>
      </c>
      <c r="E210" s="97">
        <v>0</v>
      </c>
      <c r="F210" s="161">
        <f t="shared" si="9"/>
        <v>0</v>
      </c>
      <c r="G210" s="161">
        <f t="shared" si="10"/>
        <v>0</v>
      </c>
      <c r="H210" s="161">
        <f t="shared" si="11"/>
        <v>0</v>
      </c>
    </row>
    <row r="211" ht="18" customHeight="1" spans="1:8">
      <c r="A211" s="99" t="s">
        <v>319</v>
      </c>
      <c r="B211" s="162">
        <v>10</v>
      </c>
      <c r="C211" s="163">
        <v>14</v>
      </c>
      <c r="D211" s="97">
        <v>9</v>
      </c>
      <c r="E211" s="97">
        <v>12</v>
      </c>
      <c r="F211" s="161">
        <f t="shared" si="9"/>
        <v>120</v>
      </c>
      <c r="G211" s="161">
        <f t="shared" si="10"/>
        <v>85.7142857142857</v>
      </c>
      <c r="H211" s="161">
        <f t="shared" si="11"/>
        <v>33.3333333333333</v>
      </c>
    </row>
    <row r="212" ht="18" customHeight="1" spans="1:8">
      <c r="A212" s="99" t="s">
        <v>320</v>
      </c>
      <c r="B212" s="164">
        <f>SUM(B213:B217)</f>
        <v>0</v>
      </c>
      <c r="C212" s="174">
        <f>SUM(C213:C217)</f>
        <v>0</v>
      </c>
      <c r="D212" s="97">
        <f>SUM(D213:D217)</f>
        <v>0</v>
      </c>
      <c r="E212" s="97">
        <f>SUM(E213:E217)</f>
        <v>0</v>
      </c>
      <c r="F212" s="161">
        <f t="shared" si="9"/>
        <v>0</v>
      </c>
      <c r="G212" s="161">
        <f t="shared" si="10"/>
        <v>0</v>
      </c>
      <c r="H212" s="161">
        <f t="shared" si="11"/>
        <v>0</v>
      </c>
    </row>
    <row r="213" ht="18" customHeight="1" spans="1:8">
      <c r="A213" s="99" t="s">
        <v>202</v>
      </c>
      <c r="B213" s="164">
        <v>0</v>
      </c>
      <c r="C213" s="166">
        <v>0</v>
      </c>
      <c r="D213" s="97">
        <v>0</v>
      </c>
      <c r="E213" s="97">
        <v>0</v>
      </c>
      <c r="F213" s="161">
        <f t="shared" si="9"/>
        <v>0</v>
      </c>
      <c r="G213" s="161">
        <f t="shared" si="10"/>
        <v>0</v>
      </c>
      <c r="H213" s="161">
        <f t="shared" si="11"/>
        <v>0</v>
      </c>
    </row>
    <row r="214" ht="18" customHeight="1" spans="1:8">
      <c r="A214" s="99" t="s">
        <v>203</v>
      </c>
      <c r="B214" s="164">
        <v>0</v>
      </c>
      <c r="C214" s="176">
        <v>0</v>
      </c>
      <c r="D214" s="97">
        <v>0</v>
      </c>
      <c r="E214" s="97">
        <v>0</v>
      </c>
      <c r="F214" s="161">
        <f t="shared" si="9"/>
        <v>0</v>
      </c>
      <c r="G214" s="161">
        <f t="shared" si="10"/>
        <v>0</v>
      </c>
      <c r="H214" s="161">
        <f t="shared" si="11"/>
        <v>0</v>
      </c>
    </row>
    <row r="215" ht="18" customHeight="1" spans="1:8">
      <c r="A215" s="99" t="s">
        <v>204</v>
      </c>
      <c r="B215" s="164">
        <v>0</v>
      </c>
      <c r="C215" s="176">
        <v>0</v>
      </c>
      <c r="D215" s="97">
        <v>0</v>
      </c>
      <c r="E215" s="97">
        <v>0</v>
      </c>
      <c r="F215" s="161">
        <f t="shared" si="9"/>
        <v>0</v>
      </c>
      <c r="G215" s="161">
        <f t="shared" si="10"/>
        <v>0</v>
      </c>
      <c r="H215" s="161">
        <f t="shared" si="11"/>
        <v>0</v>
      </c>
    </row>
    <row r="216" ht="18" customHeight="1" spans="1:8">
      <c r="A216" s="99" t="s">
        <v>211</v>
      </c>
      <c r="B216" s="162">
        <v>0</v>
      </c>
      <c r="C216" s="160">
        <v>0</v>
      </c>
      <c r="D216" s="97">
        <v>0</v>
      </c>
      <c r="E216" s="97">
        <v>0</v>
      </c>
      <c r="F216" s="161">
        <f t="shared" si="9"/>
        <v>0</v>
      </c>
      <c r="G216" s="161">
        <f t="shared" si="10"/>
        <v>0</v>
      </c>
      <c r="H216" s="161">
        <f t="shared" si="11"/>
        <v>0</v>
      </c>
    </row>
    <row r="217" ht="18" customHeight="1" spans="1:8">
      <c r="A217" s="99" t="s">
        <v>321</v>
      </c>
      <c r="B217" s="162">
        <v>0</v>
      </c>
      <c r="C217" s="163">
        <v>0</v>
      </c>
      <c r="D217" s="97">
        <v>0</v>
      </c>
      <c r="E217" s="97">
        <v>0</v>
      </c>
      <c r="F217" s="161">
        <f t="shared" si="9"/>
        <v>0</v>
      </c>
      <c r="G217" s="161">
        <f t="shared" si="10"/>
        <v>0</v>
      </c>
      <c r="H217" s="161">
        <f t="shared" si="11"/>
        <v>0</v>
      </c>
    </row>
    <row r="218" ht="18" customHeight="1" spans="1:8">
      <c r="A218" s="99" t="s">
        <v>322</v>
      </c>
      <c r="B218" s="164">
        <f>SUM(B219:B223)</f>
        <v>1420</v>
      </c>
      <c r="C218" s="174">
        <f>SUM(C219:C223)</f>
        <v>992</v>
      </c>
      <c r="D218" s="97">
        <f>SUM(D219:D223)</f>
        <v>1381</v>
      </c>
      <c r="E218" s="97">
        <f>SUM(E219:E223)</f>
        <v>964</v>
      </c>
      <c r="F218" s="161">
        <f t="shared" si="9"/>
        <v>67.887323943662</v>
      </c>
      <c r="G218" s="161">
        <f t="shared" si="10"/>
        <v>97.1774193548387</v>
      </c>
      <c r="H218" s="161">
        <f t="shared" si="11"/>
        <v>-30.1955104996379</v>
      </c>
    </row>
    <row r="219" ht="18" customHeight="1" spans="1:8">
      <c r="A219" s="99" t="s">
        <v>202</v>
      </c>
      <c r="B219" s="162">
        <v>970</v>
      </c>
      <c r="C219" s="163">
        <v>887</v>
      </c>
      <c r="D219" s="97">
        <v>972</v>
      </c>
      <c r="E219" s="97">
        <v>854</v>
      </c>
      <c r="F219" s="161">
        <f t="shared" si="9"/>
        <v>88.0412371134021</v>
      </c>
      <c r="G219" s="161">
        <f t="shared" si="10"/>
        <v>96.2795941375423</v>
      </c>
      <c r="H219" s="161">
        <f t="shared" si="11"/>
        <v>-12.1399176954732</v>
      </c>
    </row>
    <row r="220" ht="18" customHeight="1" spans="1:8">
      <c r="A220" s="99" t="s">
        <v>203</v>
      </c>
      <c r="B220" s="162">
        <v>230</v>
      </c>
      <c r="C220" s="163">
        <v>105</v>
      </c>
      <c r="D220" s="97">
        <v>209</v>
      </c>
      <c r="E220" s="97">
        <v>110</v>
      </c>
      <c r="F220" s="161">
        <f t="shared" si="9"/>
        <v>47.8260869565217</v>
      </c>
      <c r="G220" s="161">
        <f t="shared" si="10"/>
        <v>104.761904761905</v>
      </c>
      <c r="H220" s="161">
        <f t="shared" si="11"/>
        <v>-47.3684210526316</v>
      </c>
    </row>
    <row r="221" ht="18" customHeight="1" spans="1:8">
      <c r="A221" s="99" t="s">
        <v>204</v>
      </c>
      <c r="B221" s="164">
        <v>0</v>
      </c>
      <c r="C221" s="166">
        <v>0</v>
      </c>
      <c r="D221" s="97">
        <v>0</v>
      </c>
      <c r="E221" s="97">
        <v>0</v>
      </c>
      <c r="F221" s="161">
        <f t="shared" si="9"/>
        <v>0</v>
      </c>
      <c r="G221" s="161">
        <f t="shared" si="10"/>
        <v>0</v>
      </c>
      <c r="H221" s="161">
        <f t="shared" si="11"/>
        <v>0</v>
      </c>
    </row>
    <row r="222" ht="18" customHeight="1" spans="1:8">
      <c r="A222" s="99" t="s">
        <v>211</v>
      </c>
      <c r="B222" s="164">
        <v>0</v>
      </c>
      <c r="C222" s="176">
        <v>0</v>
      </c>
      <c r="D222" s="97">
        <v>0</v>
      </c>
      <c r="E222" s="97">
        <v>0</v>
      </c>
      <c r="F222" s="161">
        <f t="shared" si="9"/>
        <v>0</v>
      </c>
      <c r="G222" s="161">
        <f t="shared" si="10"/>
        <v>0</v>
      </c>
      <c r="H222" s="161">
        <f t="shared" si="11"/>
        <v>0</v>
      </c>
    </row>
    <row r="223" ht="18" customHeight="1" spans="1:8">
      <c r="A223" s="99" t="s">
        <v>323</v>
      </c>
      <c r="B223" s="164">
        <v>220</v>
      </c>
      <c r="C223" s="167">
        <v>0</v>
      </c>
      <c r="D223" s="97">
        <v>200</v>
      </c>
      <c r="E223" s="97">
        <v>0</v>
      </c>
      <c r="F223" s="161">
        <f t="shared" si="9"/>
        <v>0</v>
      </c>
      <c r="G223" s="161">
        <f t="shared" si="10"/>
        <v>0</v>
      </c>
      <c r="H223" s="161">
        <f t="shared" si="11"/>
        <v>-100</v>
      </c>
    </row>
    <row r="224" ht="18" customHeight="1" spans="1:8">
      <c r="A224" s="99" t="s">
        <v>324</v>
      </c>
      <c r="B224" s="164">
        <f>SUM(B225:B229)</f>
        <v>30</v>
      </c>
      <c r="C224" s="174">
        <f>SUM(C225:C229)</f>
        <v>0</v>
      </c>
      <c r="D224" s="97">
        <f>SUM(D225:D229)</f>
        <v>0</v>
      </c>
      <c r="E224" s="97">
        <f>SUM(E225:E229)</f>
        <v>0</v>
      </c>
      <c r="F224" s="161">
        <f t="shared" si="9"/>
        <v>0</v>
      </c>
      <c r="G224" s="161">
        <f t="shared" si="10"/>
        <v>0</v>
      </c>
      <c r="H224" s="161">
        <f t="shared" si="11"/>
        <v>0</v>
      </c>
    </row>
    <row r="225" ht="18" customHeight="1" spans="1:8">
      <c r="A225" s="99" t="s">
        <v>202</v>
      </c>
      <c r="B225" s="160">
        <v>30</v>
      </c>
      <c r="C225" s="168">
        <v>0</v>
      </c>
      <c r="D225" s="97">
        <v>0</v>
      </c>
      <c r="E225" s="97">
        <v>0</v>
      </c>
      <c r="F225" s="161">
        <f t="shared" si="9"/>
        <v>0</v>
      </c>
      <c r="G225" s="161">
        <f t="shared" si="10"/>
        <v>0</v>
      </c>
      <c r="H225" s="161">
        <f t="shared" si="11"/>
        <v>0</v>
      </c>
    </row>
    <row r="226" ht="18" customHeight="1" spans="1:8">
      <c r="A226" s="99" t="s">
        <v>203</v>
      </c>
      <c r="B226" s="162">
        <v>0</v>
      </c>
      <c r="C226" s="163">
        <v>0</v>
      </c>
      <c r="D226" s="97">
        <v>0</v>
      </c>
      <c r="E226" s="97">
        <v>0</v>
      </c>
      <c r="F226" s="161">
        <f t="shared" si="9"/>
        <v>0</v>
      </c>
      <c r="G226" s="161">
        <f t="shared" si="10"/>
        <v>0</v>
      </c>
      <c r="H226" s="161">
        <f t="shared" si="11"/>
        <v>0</v>
      </c>
    </row>
    <row r="227" ht="18" customHeight="1" spans="1:8">
      <c r="A227" s="99" t="s">
        <v>204</v>
      </c>
      <c r="B227" s="162">
        <v>0</v>
      </c>
      <c r="C227" s="163">
        <v>0</v>
      </c>
      <c r="D227" s="97">
        <v>0</v>
      </c>
      <c r="E227" s="97">
        <v>0</v>
      </c>
      <c r="F227" s="161">
        <f t="shared" si="9"/>
        <v>0</v>
      </c>
      <c r="G227" s="161">
        <f t="shared" si="10"/>
        <v>0</v>
      </c>
      <c r="H227" s="161">
        <f t="shared" si="11"/>
        <v>0</v>
      </c>
    </row>
    <row r="228" ht="18" customHeight="1" spans="1:8">
      <c r="A228" s="99" t="s">
        <v>211</v>
      </c>
      <c r="B228" s="164">
        <v>0</v>
      </c>
      <c r="C228" s="126">
        <v>0</v>
      </c>
      <c r="D228" s="97">
        <v>0</v>
      </c>
      <c r="E228" s="97">
        <v>0</v>
      </c>
      <c r="F228" s="161">
        <f t="shared" si="9"/>
        <v>0</v>
      </c>
      <c r="G228" s="161">
        <f t="shared" si="10"/>
        <v>0</v>
      </c>
      <c r="H228" s="161">
        <f t="shared" si="11"/>
        <v>0</v>
      </c>
    </row>
    <row r="229" ht="18" customHeight="1" spans="1:8">
      <c r="A229" s="99" t="s">
        <v>325</v>
      </c>
      <c r="B229" s="164">
        <v>0</v>
      </c>
      <c r="C229" s="176">
        <v>0</v>
      </c>
      <c r="D229" s="97">
        <v>0</v>
      </c>
      <c r="E229" s="97">
        <v>0</v>
      </c>
      <c r="F229" s="161">
        <f t="shared" si="9"/>
        <v>0</v>
      </c>
      <c r="G229" s="161">
        <f t="shared" si="10"/>
        <v>0</v>
      </c>
      <c r="H229" s="161">
        <f t="shared" si="11"/>
        <v>0</v>
      </c>
    </row>
    <row r="230" ht="18" customHeight="1" spans="1:8">
      <c r="A230" s="99" t="s">
        <v>326</v>
      </c>
      <c r="B230" s="164">
        <f>SUM(B231:B246)</f>
        <v>3080</v>
      </c>
      <c r="C230" s="174">
        <f>SUM(C231:C246)</f>
        <v>2507</v>
      </c>
      <c r="D230" s="97">
        <f>SUM(D231:D246)</f>
        <v>2982</v>
      </c>
      <c r="E230" s="97">
        <f>SUM(E231:E246)</f>
        <v>2439</v>
      </c>
      <c r="F230" s="161">
        <f t="shared" si="9"/>
        <v>79.1883116883117</v>
      </c>
      <c r="G230" s="161">
        <f t="shared" si="10"/>
        <v>97.2875947347427</v>
      </c>
      <c r="H230" s="161">
        <f t="shared" si="11"/>
        <v>-18.2092555331992</v>
      </c>
    </row>
    <row r="231" ht="18" customHeight="1" spans="1:8">
      <c r="A231" s="99" t="s">
        <v>202</v>
      </c>
      <c r="B231" s="160">
        <v>2560</v>
      </c>
      <c r="C231" s="168">
        <v>2359</v>
      </c>
      <c r="D231" s="97">
        <f>2484+17</f>
        <v>2501</v>
      </c>
      <c r="E231" s="97">
        <v>2269</v>
      </c>
      <c r="F231" s="161">
        <f t="shared" si="9"/>
        <v>88.6328125</v>
      </c>
      <c r="G231" s="161">
        <f t="shared" si="10"/>
        <v>96.1848240779992</v>
      </c>
      <c r="H231" s="161">
        <f t="shared" si="11"/>
        <v>-9.27628948420631</v>
      </c>
    </row>
    <row r="232" ht="18" customHeight="1" spans="1:8">
      <c r="A232" s="99" t="s">
        <v>203</v>
      </c>
      <c r="B232" s="162">
        <v>30</v>
      </c>
      <c r="C232" s="163">
        <v>0</v>
      </c>
      <c r="D232" s="97">
        <v>29</v>
      </c>
      <c r="E232" s="97">
        <v>30</v>
      </c>
      <c r="F232" s="161">
        <f t="shared" si="9"/>
        <v>100</v>
      </c>
      <c r="G232" s="161">
        <f t="shared" si="10"/>
        <v>0</v>
      </c>
      <c r="H232" s="161">
        <f t="shared" si="11"/>
        <v>3.44827586206897</v>
      </c>
    </row>
    <row r="233" ht="18" customHeight="1" spans="1:8">
      <c r="A233" s="99" t="s">
        <v>204</v>
      </c>
      <c r="B233" s="162">
        <v>0</v>
      </c>
      <c r="C233" s="163">
        <v>0</v>
      </c>
      <c r="D233" s="97">
        <v>0</v>
      </c>
      <c r="E233" s="97">
        <v>0</v>
      </c>
      <c r="F233" s="161">
        <f t="shared" si="9"/>
        <v>0</v>
      </c>
      <c r="G233" s="161">
        <f t="shared" si="10"/>
        <v>0</v>
      </c>
      <c r="H233" s="161">
        <f t="shared" si="11"/>
        <v>0</v>
      </c>
    </row>
    <row r="234" ht="18" customHeight="1" spans="1:8">
      <c r="A234" s="99" t="s">
        <v>327</v>
      </c>
      <c r="B234" s="164">
        <v>0</v>
      </c>
      <c r="C234" s="126">
        <v>21</v>
      </c>
      <c r="D234" s="97"/>
      <c r="E234" s="97">
        <v>34</v>
      </c>
      <c r="F234" s="161">
        <f t="shared" si="9"/>
        <v>0</v>
      </c>
      <c r="G234" s="161">
        <f t="shared" si="10"/>
        <v>161.904761904762</v>
      </c>
      <c r="H234" s="161">
        <f t="shared" si="11"/>
        <v>0</v>
      </c>
    </row>
    <row r="235" ht="18" customHeight="1" spans="1:8">
      <c r="A235" s="99" t="s">
        <v>328</v>
      </c>
      <c r="B235" s="164">
        <v>120</v>
      </c>
      <c r="C235" s="176">
        <v>21</v>
      </c>
      <c r="D235" s="97">
        <f>37+74</f>
        <v>111</v>
      </c>
      <c r="E235" s="97">
        <v>18</v>
      </c>
      <c r="F235" s="161">
        <f t="shared" si="9"/>
        <v>15</v>
      </c>
      <c r="G235" s="161">
        <f t="shared" si="10"/>
        <v>85.7142857142857</v>
      </c>
      <c r="H235" s="161">
        <f t="shared" si="11"/>
        <v>-83.7837837837838</v>
      </c>
    </row>
    <row r="236" ht="18" customHeight="1" spans="1:8">
      <c r="A236" s="99" t="s">
        <v>329</v>
      </c>
      <c r="B236" s="162">
        <v>0</v>
      </c>
      <c r="C236" s="177">
        <v>0</v>
      </c>
      <c r="D236" s="97">
        <v>0</v>
      </c>
      <c r="E236" s="97">
        <v>0</v>
      </c>
      <c r="F236" s="161">
        <f t="shared" si="9"/>
        <v>0</v>
      </c>
      <c r="G236" s="161">
        <f t="shared" si="10"/>
        <v>0</v>
      </c>
      <c r="H236" s="161">
        <f t="shared" si="11"/>
        <v>0</v>
      </c>
    </row>
    <row r="237" ht="18" customHeight="1" spans="1:8">
      <c r="A237" s="99" t="s">
        <v>330</v>
      </c>
      <c r="B237" s="160">
        <v>0</v>
      </c>
      <c r="C237" s="168">
        <v>0</v>
      </c>
      <c r="D237" s="97">
        <v>0</v>
      </c>
      <c r="E237" s="97">
        <v>0</v>
      </c>
      <c r="F237" s="161">
        <f t="shared" si="9"/>
        <v>0</v>
      </c>
      <c r="G237" s="161">
        <f t="shared" si="10"/>
        <v>0</v>
      </c>
      <c r="H237" s="161">
        <f t="shared" si="11"/>
        <v>0</v>
      </c>
    </row>
    <row r="238" ht="18" customHeight="1" spans="1:8">
      <c r="A238" s="99" t="s">
        <v>243</v>
      </c>
      <c r="B238" s="162">
        <v>0</v>
      </c>
      <c r="C238" s="163">
        <v>0</v>
      </c>
      <c r="D238" s="97">
        <v>0</v>
      </c>
      <c r="E238" s="97">
        <v>0</v>
      </c>
      <c r="F238" s="161">
        <f t="shared" si="9"/>
        <v>0</v>
      </c>
      <c r="G238" s="161">
        <f t="shared" si="10"/>
        <v>0</v>
      </c>
      <c r="H238" s="161">
        <f t="shared" si="11"/>
        <v>0</v>
      </c>
    </row>
    <row r="239" ht="18" customHeight="1" spans="1:8">
      <c r="A239" s="99" t="s">
        <v>331</v>
      </c>
      <c r="B239" s="162">
        <v>0</v>
      </c>
      <c r="C239" s="163">
        <v>0</v>
      </c>
      <c r="D239" s="97">
        <v>0</v>
      </c>
      <c r="E239" s="97">
        <v>0</v>
      </c>
      <c r="F239" s="161">
        <f t="shared" si="9"/>
        <v>0</v>
      </c>
      <c r="G239" s="161">
        <f t="shared" si="10"/>
        <v>0</v>
      </c>
      <c r="H239" s="161">
        <f t="shared" si="11"/>
        <v>0</v>
      </c>
    </row>
    <row r="240" ht="18" customHeight="1" spans="1:8">
      <c r="A240" s="99" t="s">
        <v>332</v>
      </c>
      <c r="B240" s="164">
        <v>0</v>
      </c>
      <c r="C240" s="126">
        <v>0</v>
      </c>
      <c r="D240" s="97">
        <v>0</v>
      </c>
      <c r="E240" s="97">
        <v>0</v>
      </c>
      <c r="F240" s="161">
        <f t="shared" si="9"/>
        <v>0</v>
      </c>
      <c r="G240" s="161">
        <f t="shared" si="10"/>
        <v>0</v>
      </c>
      <c r="H240" s="161">
        <f t="shared" si="11"/>
        <v>0</v>
      </c>
    </row>
    <row r="241" ht="18" customHeight="1" spans="1:8">
      <c r="A241" s="99" t="s">
        <v>333</v>
      </c>
      <c r="B241" s="164">
        <v>0</v>
      </c>
      <c r="C241" s="97">
        <v>0</v>
      </c>
      <c r="D241" s="97">
        <v>0</v>
      </c>
      <c r="E241" s="97">
        <v>0</v>
      </c>
      <c r="F241" s="161">
        <f t="shared" si="9"/>
        <v>0</v>
      </c>
      <c r="G241" s="161">
        <f t="shared" si="10"/>
        <v>0</v>
      </c>
      <c r="H241" s="161">
        <f t="shared" si="11"/>
        <v>0</v>
      </c>
    </row>
    <row r="242" ht="18" customHeight="1" spans="1:8">
      <c r="A242" s="99" t="s">
        <v>334</v>
      </c>
      <c r="B242" s="162">
        <v>0</v>
      </c>
      <c r="C242" s="160">
        <v>0</v>
      </c>
      <c r="D242" s="97">
        <v>0</v>
      </c>
      <c r="E242" s="97">
        <v>0</v>
      </c>
      <c r="F242" s="161">
        <f t="shared" si="9"/>
        <v>0</v>
      </c>
      <c r="G242" s="161">
        <f t="shared" si="10"/>
        <v>0</v>
      </c>
      <c r="H242" s="161">
        <f t="shared" si="11"/>
        <v>0</v>
      </c>
    </row>
    <row r="243" ht="18" customHeight="1" spans="1:8">
      <c r="A243" s="99" t="s">
        <v>335</v>
      </c>
      <c r="B243" s="97">
        <v>0</v>
      </c>
      <c r="C243" s="180">
        <v>0</v>
      </c>
      <c r="D243" s="97">
        <v>0</v>
      </c>
      <c r="E243" s="97">
        <v>0</v>
      </c>
      <c r="F243" s="161">
        <f t="shared" si="9"/>
        <v>0</v>
      </c>
      <c r="G243" s="161">
        <f t="shared" si="10"/>
        <v>0</v>
      </c>
      <c r="H243" s="161">
        <f t="shared" si="11"/>
        <v>0</v>
      </c>
    </row>
    <row r="244" ht="18" customHeight="1" spans="1:8">
      <c r="A244" s="99" t="s">
        <v>336</v>
      </c>
      <c r="B244" s="97">
        <v>0</v>
      </c>
      <c r="C244" s="97">
        <v>0</v>
      </c>
      <c r="D244" s="97">
        <v>0</v>
      </c>
      <c r="E244" s="97">
        <v>0</v>
      </c>
      <c r="F244" s="161">
        <f t="shared" si="9"/>
        <v>0</v>
      </c>
      <c r="G244" s="161">
        <f t="shared" si="10"/>
        <v>0</v>
      </c>
      <c r="H244" s="161">
        <f t="shared" si="11"/>
        <v>0</v>
      </c>
    </row>
    <row r="245" ht="18" customHeight="1" spans="1:8">
      <c r="A245" s="99" t="s">
        <v>211</v>
      </c>
      <c r="B245" s="97">
        <v>0</v>
      </c>
      <c r="C245" s="97">
        <v>0</v>
      </c>
      <c r="D245" s="97">
        <v>0</v>
      </c>
      <c r="E245" s="97">
        <v>0</v>
      </c>
      <c r="F245" s="161">
        <f t="shared" si="9"/>
        <v>0</v>
      </c>
      <c r="G245" s="161">
        <f t="shared" si="10"/>
        <v>0</v>
      </c>
      <c r="H245" s="161">
        <f t="shared" si="11"/>
        <v>0</v>
      </c>
    </row>
    <row r="246" ht="18" customHeight="1" spans="1:8">
      <c r="A246" s="99" t="s">
        <v>337</v>
      </c>
      <c r="B246" s="97">
        <v>370</v>
      </c>
      <c r="C246" s="176">
        <v>106</v>
      </c>
      <c r="D246" s="97">
        <f>6+335</f>
        <v>341</v>
      </c>
      <c r="E246" s="97">
        <v>88</v>
      </c>
      <c r="F246" s="161">
        <f t="shared" si="9"/>
        <v>23.7837837837838</v>
      </c>
      <c r="G246" s="161">
        <f t="shared" si="10"/>
        <v>83.0188679245283</v>
      </c>
      <c r="H246" s="161">
        <f t="shared" si="11"/>
        <v>-74.1935483870968</v>
      </c>
    </row>
    <row r="247" ht="18" customHeight="1" spans="1:8">
      <c r="A247" s="99" t="s">
        <v>338</v>
      </c>
      <c r="B247" s="164">
        <f>SUM(B248:B249)</f>
        <v>130</v>
      </c>
      <c r="C247" s="174">
        <f>SUM(C248:C249)</f>
        <v>4</v>
      </c>
      <c r="D247" s="97">
        <f>SUM(D248:D249)</f>
        <v>114</v>
      </c>
      <c r="E247" s="97">
        <f>SUM(E248:E249)</f>
        <v>4</v>
      </c>
      <c r="F247" s="161">
        <f t="shared" si="9"/>
        <v>3.07692307692308</v>
      </c>
      <c r="G247" s="161">
        <f t="shared" si="10"/>
        <v>100</v>
      </c>
      <c r="H247" s="161">
        <f t="shared" si="11"/>
        <v>-96.4912280701754</v>
      </c>
    </row>
    <row r="248" ht="18" customHeight="1" spans="1:8">
      <c r="A248" s="99" t="s">
        <v>339</v>
      </c>
      <c r="B248" s="97">
        <v>0</v>
      </c>
      <c r="C248" s="167">
        <v>0</v>
      </c>
      <c r="D248" s="97">
        <v>0</v>
      </c>
      <c r="E248" s="97">
        <v>0</v>
      </c>
      <c r="F248" s="161">
        <f t="shared" si="9"/>
        <v>0</v>
      </c>
      <c r="G248" s="161">
        <f t="shared" si="10"/>
        <v>0</v>
      </c>
      <c r="H248" s="161">
        <f t="shared" si="11"/>
        <v>0</v>
      </c>
    </row>
    <row r="249" ht="18" customHeight="1" spans="1:8">
      <c r="A249" s="99" t="s">
        <v>340</v>
      </c>
      <c r="B249" s="160">
        <v>130</v>
      </c>
      <c r="C249" s="168">
        <v>4</v>
      </c>
      <c r="D249" s="97">
        <v>114</v>
      </c>
      <c r="E249" s="97">
        <v>4</v>
      </c>
      <c r="F249" s="161">
        <f t="shared" si="9"/>
        <v>3.07692307692308</v>
      </c>
      <c r="G249" s="161">
        <f t="shared" si="10"/>
        <v>100</v>
      </c>
      <c r="H249" s="161">
        <f t="shared" si="11"/>
        <v>-96.4912280701754</v>
      </c>
    </row>
    <row r="250" ht="18" customHeight="1" spans="1:8">
      <c r="A250" s="99" t="s">
        <v>156</v>
      </c>
      <c r="B250" s="164">
        <f>SUM(B251,B258,B261,B264,B270,B274,B276,B281,B287)</f>
        <v>0</v>
      </c>
      <c r="C250" s="174">
        <f>SUM(C251,C258,C261,C264,C270,C274,C276,C281,C287)</f>
        <v>0</v>
      </c>
      <c r="D250" s="97">
        <f>SUM(D251,D258,D261,D264,D270,D274,D276,D281,D287)</f>
        <v>0</v>
      </c>
      <c r="E250" s="97">
        <f>SUM(E251,E258,E261,E264,E270,E274,E276,E281,E287)</f>
        <v>0</v>
      </c>
      <c r="F250" s="161">
        <f t="shared" si="9"/>
        <v>0</v>
      </c>
      <c r="G250" s="161">
        <f t="shared" si="10"/>
        <v>0</v>
      </c>
      <c r="H250" s="161">
        <f t="shared" si="11"/>
        <v>0</v>
      </c>
    </row>
    <row r="251" ht="18" customHeight="1" spans="1:8">
      <c r="A251" s="99" t="s">
        <v>341</v>
      </c>
      <c r="B251" s="164">
        <f>SUM(B252:B257)</f>
        <v>0</v>
      </c>
      <c r="C251" s="174">
        <f>SUM(C252:C257)</f>
        <v>0</v>
      </c>
      <c r="D251" s="97">
        <f>SUM(D252:D257)</f>
        <v>0</v>
      </c>
      <c r="E251" s="97">
        <f>SUM(E252:E257)</f>
        <v>0</v>
      </c>
      <c r="F251" s="161">
        <f t="shared" si="9"/>
        <v>0</v>
      </c>
      <c r="G251" s="161">
        <f t="shared" si="10"/>
        <v>0</v>
      </c>
      <c r="H251" s="161">
        <f t="shared" si="11"/>
        <v>0</v>
      </c>
    </row>
    <row r="252" ht="18" customHeight="1" spans="1:8">
      <c r="A252" s="99" t="s">
        <v>202</v>
      </c>
      <c r="B252" s="164">
        <v>0</v>
      </c>
      <c r="C252" s="126">
        <v>0</v>
      </c>
      <c r="D252" s="97">
        <v>0</v>
      </c>
      <c r="E252" s="97">
        <v>0</v>
      </c>
      <c r="F252" s="161">
        <f t="shared" si="9"/>
        <v>0</v>
      </c>
      <c r="G252" s="161">
        <f t="shared" si="10"/>
        <v>0</v>
      </c>
      <c r="H252" s="161">
        <f t="shared" si="11"/>
        <v>0</v>
      </c>
    </row>
    <row r="253" ht="18" customHeight="1" spans="1:8">
      <c r="A253" s="99" t="s">
        <v>203</v>
      </c>
      <c r="B253" s="164">
        <v>0</v>
      </c>
      <c r="C253" s="176">
        <v>0</v>
      </c>
      <c r="D253" s="97">
        <v>0</v>
      </c>
      <c r="E253" s="97">
        <v>0</v>
      </c>
      <c r="F253" s="161">
        <f t="shared" si="9"/>
        <v>0</v>
      </c>
      <c r="G253" s="161">
        <f t="shared" si="10"/>
        <v>0</v>
      </c>
      <c r="H253" s="161">
        <f t="shared" si="11"/>
        <v>0</v>
      </c>
    </row>
    <row r="254" ht="18" customHeight="1" spans="1:8">
      <c r="A254" s="99" t="s">
        <v>204</v>
      </c>
      <c r="B254" s="162">
        <v>0</v>
      </c>
      <c r="C254" s="160">
        <v>0</v>
      </c>
      <c r="D254" s="97">
        <v>0</v>
      </c>
      <c r="E254" s="97">
        <v>0</v>
      </c>
      <c r="F254" s="161">
        <f t="shared" si="9"/>
        <v>0</v>
      </c>
      <c r="G254" s="161">
        <f t="shared" si="10"/>
        <v>0</v>
      </c>
      <c r="H254" s="161">
        <f t="shared" si="11"/>
        <v>0</v>
      </c>
    </row>
    <row r="255" ht="18" customHeight="1" spans="1:8">
      <c r="A255" s="99" t="s">
        <v>309</v>
      </c>
      <c r="B255" s="160">
        <v>0</v>
      </c>
      <c r="C255" s="182">
        <v>0</v>
      </c>
      <c r="D255" s="97">
        <v>0</v>
      </c>
      <c r="E255" s="97">
        <v>0</v>
      </c>
      <c r="F255" s="161">
        <f t="shared" si="9"/>
        <v>0</v>
      </c>
      <c r="G255" s="161">
        <f t="shared" si="10"/>
        <v>0</v>
      </c>
      <c r="H255" s="161">
        <f t="shared" si="11"/>
        <v>0</v>
      </c>
    </row>
    <row r="256" ht="18" customHeight="1" spans="1:8">
      <c r="A256" s="99" t="s">
        <v>211</v>
      </c>
      <c r="B256" s="97">
        <v>0</v>
      </c>
      <c r="C256" s="97">
        <v>0</v>
      </c>
      <c r="D256" s="97">
        <v>0</v>
      </c>
      <c r="E256" s="97">
        <v>0</v>
      </c>
      <c r="F256" s="161">
        <f t="shared" si="9"/>
        <v>0</v>
      </c>
      <c r="G256" s="161">
        <f t="shared" si="10"/>
        <v>0</v>
      </c>
      <c r="H256" s="161">
        <f t="shared" si="11"/>
        <v>0</v>
      </c>
    </row>
    <row r="257" ht="18" customHeight="1" spans="1:8">
      <c r="A257" s="99" t="s">
        <v>342</v>
      </c>
      <c r="B257" s="160">
        <v>0</v>
      </c>
      <c r="C257" s="160">
        <v>0</v>
      </c>
      <c r="D257" s="97">
        <v>0</v>
      </c>
      <c r="E257" s="97">
        <v>0</v>
      </c>
      <c r="F257" s="161">
        <f t="shared" si="9"/>
        <v>0</v>
      </c>
      <c r="G257" s="161">
        <f t="shared" si="10"/>
        <v>0</v>
      </c>
      <c r="H257" s="161">
        <f t="shared" si="11"/>
        <v>0</v>
      </c>
    </row>
    <row r="258" ht="18" customHeight="1" spans="1:8">
      <c r="A258" s="99" t="s">
        <v>343</v>
      </c>
      <c r="B258" s="164">
        <f>SUM(B259:B260)</f>
        <v>0</v>
      </c>
      <c r="C258" s="174">
        <f>SUM(C259:C260)</f>
        <v>0</v>
      </c>
      <c r="D258" s="97">
        <f>SUM(D259:D260)</f>
        <v>0</v>
      </c>
      <c r="E258" s="97">
        <f>SUM(E259:E260)</f>
        <v>0</v>
      </c>
      <c r="F258" s="161">
        <f t="shared" si="9"/>
        <v>0</v>
      </c>
      <c r="G258" s="161">
        <f t="shared" si="10"/>
        <v>0</v>
      </c>
      <c r="H258" s="161">
        <f t="shared" si="11"/>
        <v>0</v>
      </c>
    </row>
    <row r="259" ht="18" customHeight="1" spans="1:8">
      <c r="A259" s="99" t="s">
        <v>344</v>
      </c>
      <c r="B259" s="97">
        <v>0</v>
      </c>
      <c r="C259" s="97">
        <v>0</v>
      </c>
      <c r="D259" s="97">
        <v>0</v>
      </c>
      <c r="E259" s="97">
        <v>0</v>
      </c>
      <c r="F259" s="161">
        <f t="shared" si="9"/>
        <v>0</v>
      </c>
      <c r="G259" s="161">
        <f t="shared" si="10"/>
        <v>0</v>
      </c>
      <c r="H259" s="161">
        <f t="shared" si="11"/>
        <v>0</v>
      </c>
    </row>
    <row r="260" ht="18" customHeight="1" spans="1:8">
      <c r="A260" s="99" t="s">
        <v>345</v>
      </c>
      <c r="B260" s="97">
        <v>0</v>
      </c>
      <c r="C260" s="97">
        <v>0</v>
      </c>
      <c r="D260" s="97">
        <v>0</v>
      </c>
      <c r="E260" s="97">
        <v>0</v>
      </c>
      <c r="F260" s="161">
        <f t="shared" si="9"/>
        <v>0</v>
      </c>
      <c r="G260" s="161">
        <f t="shared" si="10"/>
        <v>0</v>
      </c>
      <c r="H260" s="161">
        <f t="shared" si="11"/>
        <v>0</v>
      </c>
    </row>
    <row r="261" ht="18" customHeight="1" spans="1:8">
      <c r="A261" s="99" t="s">
        <v>346</v>
      </c>
      <c r="B261" s="164">
        <f>SUM(B262:B263)</f>
        <v>0</v>
      </c>
      <c r="C261" s="174">
        <f>SUM(C262:C263)</f>
        <v>0</v>
      </c>
      <c r="D261" s="97">
        <f>SUM(D262:D263)</f>
        <v>0</v>
      </c>
      <c r="E261" s="97">
        <f>SUM(E262:E263)</f>
        <v>0</v>
      </c>
      <c r="F261" s="161">
        <f t="shared" ref="F261:F324" si="12">IF(B261&lt;&gt;0,(E261/B261)*100,0)</f>
        <v>0</v>
      </c>
      <c r="G261" s="161">
        <f t="shared" ref="G261:G324" si="13">IF(C261&lt;&gt;0,(E261/C261)*100,0)</f>
        <v>0</v>
      </c>
      <c r="H261" s="161">
        <f t="shared" ref="H261:H324" si="14">IF(D261&lt;&gt;0,(E261/D261-1)*100,0)</f>
        <v>0</v>
      </c>
    </row>
    <row r="262" ht="18" customHeight="1" spans="1:8">
      <c r="A262" s="99" t="s">
        <v>347</v>
      </c>
      <c r="B262" s="97">
        <v>0</v>
      </c>
      <c r="C262" s="97">
        <v>0</v>
      </c>
      <c r="D262" s="97">
        <v>0</v>
      </c>
      <c r="E262" s="97">
        <v>0</v>
      </c>
      <c r="F262" s="161">
        <f t="shared" si="12"/>
        <v>0</v>
      </c>
      <c r="G262" s="161">
        <f t="shared" si="13"/>
        <v>0</v>
      </c>
      <c r="H262" s="161">
        <f t="shared" si="14"/>
        <v>0</v>
      </c>
    </row>
    <row r="263" ht="18" customHeight="1" spans="1:8">
      <c r="A263" s="99" t="s">
        <v>348</v>
      </c>
      <c r="B263" s="97">
        <v>0</v>
      </c>
      <c r="C263" s="97">
        <v>0</v>
      </c>
      <c r="D263" s="97">
        <v>0</v>
      </c>
      <c r="E263" s="97">
        <v>0</v>
      </c>
      <c r="F263" s="161">
        <f t="shared" si="12"/>
        <v>0</v>
      </c>
      <c r="G263" s="161">
        <f t="shared" si="13"/>
        <v>0</v>
      </c>
      <c r="H263" s="161">
        <f t="shared" si="14"/>
        <v>0</v>
      </c>
    </row>
    <row r="264" ht="18" customHeight="1" spans="1:8">
      <c r="A264" s="99" t="s">
        <v>349</v>
      </c>
      <c r="B264" s="164">
        <f>SUM(B265:B269)</f>
        <v>0</v>
      </c>
      <c r="C264" s="174">
        <f>SUM(C265:C269)</f>
        <v>0</v>
      </c>
      <c r="D264" s="97">
        <f>SUM(D265:D269)</f>
        <v>0</v>
      </c>
      <c r="E264" s="97">
        <f>SUM(E265:E269)</f>
        <v>0</v>
      </c>
      <c r="F264" s="161">
        <f t="shared" si="12"/>
        <v>0</v>
      </c>
      <c r="G264" s="161">
        <f t="shared" si="13"/>
        <v>0</v>
      </c>
      <c r="H264" s="161">
        <f t="shared" si="14"/>
        <v>0</v>
      </c>
    </row>
    <row r="265" ht="18" customHeight="1" spans="1:8">
      <c r="A265" s="99" t="s">
        <v>350</v>
      </c>
      <c r="B265" s="97">
        <v>0</v>
      </c>
      <c r="C265" s="97">
        <v>0</v>
      </c>
      <c r="D265" s="97">
        <v>0</v>
      </c>
      <c r="E265" s="97">
        <v>0</v>
      </c>
      <c r="F265" s="161">
        <f t="shared" si="12"/>
        <v>0</v>
      </c>
      <c r="G265" s="161">
        <f t="shared" si="13"/>
        <v>0</v>
      </c>
      <c r="H265" s="161">
        <f t="shared" si="14"/>
        <v>0</v>
      </c>
    </row>
    <row r="266" ht="18" customHeight="1" spans="1:8">
      <c r="A266" s="99" t="s">
        <v>351</v>
      </c>
      <c r="B266" s="97">
        <v>0</v>
      </c>
      <c r="C266" s="97">
        <v>0</v>
      </c>
      <c r="D266" s="97">
        <v>0</v>
      </c>
      <c r="E266" s="97">
        <v>0</v>
      </c>
      <c r="F266" s="161">
        <f t="shared" si="12"/>
        <v>0</v>
      </c>
      <c r="G266" s="161">
        <f t="shared" si="13"/>
        <v>0</v>
      </c>
      <c r="H266" s="161">
        <f t="shared" si="14"/>
        <v>0</v>
      </c>
    </row>
    <row r="267" ht="18" customHeight="1" spans="1:8">
      <c r="A267" s="99" t="s">
        <v>352</v>
      </c>
      <c r="B267" s="97">
        <v>0</v>
      </c>
      <c r="C267" s="97">
        <v>0</v>
      </c>
      <c r="D267" s="97">
        <v>0</v>
      </c>
      <c r="E267" s="97">
        <v>0</v>
      </c>
      <c r="F267" s="161">
        <f t="shared" si="12"/>
        <v>0</v>
      </c>
      <c r="G267" s="161">
        <f t="shared" si="13"/>
        <v>0</v>
      </c>
      <c r="H267" s="161">
        <f t="shared" si="14"/>
        <v>0</v>
      </c>
    </row>
    <row r="268" ht="18" customHeight="1" spans="1:8">
      <c r="A268" s="99" t="s">
        <v>353</v>
      </c>
      <c r="B268" s="97">
        <v>0</v>
      </c>
      <c r="C268" s="97">
        <v>0</v>
      </c>
      <c r="D268" s="97">
        <v>0</v>
      </c>
      <c r="E268" s="97">
        <v>0</v>
      </c>
      <c r="F268" s="161">
        <f t="shared" si="12"/>
        <v>0</v>
      </c>
      <c r="G268" s="161">
        <f t="shared" si="13"/>
        <v>0</v>
      </c>
      <c r="H268" s="161">
        <f t="shared" si="14"/>
        <v>0</v>
      </c>
    </row>
    <row r="269" ht="18" customHeight="1" spans="1:8">
      <c r="A269" s="99" t="s">
        <v>354</v>
      </c>
      <c r="B269" s="97">
        <v>0</v>
      </c>
      <c r="C269" s="97">
        <v>0</v>
      </c>
      <c r="D269" s="97">
        <v>0</v>
      </c>
      <c r="E269" s="97">
        <v>0</v>
      </c>
      <c r="F269" s="161">
        <f t="shared" si="12"/>
        <v>0</v>
      </c>
      <c r="G269" s="161">
        <f t="shared" si="13"/>
        <v>0</v>
      </c>
      <c r="H269" s="161">
        <f t="shared" si="14"/>
        <v>0</v>
      </c>
    </row>
    <row r="270" ht="18" customHeight="1" spans="1:8">
      <c r="A270" s="99" t="s">
        <v>355</v>
      </c>
      <c r="B270" s="164">
        <f>SUM(B271:B273)</f>
        <v>0</v>
      </c>
      <c r="C270" s="174">
        <f>SUM(C271:C273)</f>
        <v>0</v>
      </c>
      <c r="D270" s="97">
        <f>SUM(D271:D273)</f>
        <v>0</v>
      </c>
      <c r="E270" s="97">
        <f>SUM(E271:E273)</f>
        <v>0</v>
      </c>
      <c r="F270" s="161">
        <f t="shared" si="12"/>
        <v>0</v>
      </c>
      <c r="G270" s="161">
        <f t="shared" si="13"/>
        <v>0</v>
      </c>
      <c r="H270" s="161">
        <f t="shared" si="14"/>
        <v>0</v>
      </c>
    </row>
    <row r="271" ht="18" customHeight="1" spans="1:8">
      <c r="A271" s="99" t="s">
        <v>356</v>
      </c>
      <c r="B271" s="97">
        <v>0</v>
      </c>
      <c r="C271" s="97">
        <v>0</v>
      </c>
      <c r="D271" s="97">
        <v>0</v>
      </c>
      <c r="E271" s="97">
        <v>0</v>
      </c>
      <c r="F271" s="161">
        <f t="shared" si="12"/>
        <v>0</v>
      </c>
      <c r="G271" s="161">
        <f t="shared" si="13"/>
        <v>0</v>
      </c>
      <c r="H271" s="161">
        <f t="shared" si="14"/>
        <v>0</v>
      </c>
    </row>
    <row r="272" ht="18" customHeight="1" spans="1:8">
      <c r="A272" s="99" t="s">
        <v>357</v>
      </c>
      <c r="B272" s="97">
        <v>0</v>
      </c>
      <c r="C272" s="97">
        <v>0</v>
      </c>
      <c r="D272" s="97">
        <v>0</v>
      </c>
      <c r="E272" s="97">
        <v>0</v>
      </c>
      <c r="F272" s="161">
        <f t="shared" si="12"/>
        <v>0</v>
      </c>
      <c r="G272" s="161">
        <f t="shared" si="13"/>
        <v>0</v>
      </c>
      <c r="H272" s="161">
        <f t="shared" si="14"/>
        <v>0</v>
      </c>
    </row>
    <row r="273" ht="18" customHeight="1" spans="1:8">
      <c r="A273" s="99" t="s">
        <v>358</v>
      </c>
      <c r="B273" s="97">
        <v>0</v>
      </c>
      <c r="C273" s="97">
        <v>0</v>
      </c>
      <c r="D273" s="97">
        <v>0</v>
      </c>
      <c r="E273" s="97">
        <v>0</v>
      </c>
      <c r="F273" s="161">
        <f t="shared" si="12"/>
        <v>0</v>
      </c>
      <c r="G273" s="161">
        <f t="shared" si="13"/>
        <v>0</v>
      </c>
      <c r="H273" s="161">
        <f t="shared" si="14"/>
        <v>0</v>
      </c>
    </row>
    <row r="274" ht="18" customHeight="1" spans="1:8">
      <c r="A274" s="99" t="s">
        <v>359</v>
      </c>
      <c r="B274" s="164">
        <f>B275</f>
        <v>0</v>
      </c>
      <c r="C274" s="174">
        <f>C275</f>
        <v>0</v>
      </c>
      <c r="D274" s="97">
        <f>D275</f>
        <v>0</v>
      </c>
      <c r="E274" s="97">
        <f>E275</f>
        <v>0</v>
      </c>
      <c r="F274" s="161">
        <f t="shared" si="12"/>
        <v>0</v>
      </c>
      <c r="G274" s="161">
        <f t="shared" si="13"/>
        <v>0</v>
      </c>
      <c r="H274" s="161">
        <f t="shared" si="14"/>
        <v>0</v>
      </c>
    </row>
    <row r="275" ht="18" customHeight="1" spans="1:8">
      <c r="A275" s="99" t="s">
        <v>360</v>
      </c>
      <c r="B275" s="97">
        <v>0</v>
      </c>
      <c r="C275" s="97">
        <v>0</v>
      </c>
      <c r="D275" s="97">
        <v>0</v>
      </c>
      <c r="E275" s="97">
        <v>0</v>
      </c>
      <c r="F275" s="161">
        <f t="shared" si="12"/>
        <v>0</v>
      </c>
      <c r="G275" s="161">
        <f t="shared" si="13"/>
        <v>0</v>
      </c>
      <c r="H275" s="161">
        <f t="shared" si="14"/>
        <v>0</v>
      </c>
    </row>
    <row r="276" ht="18" customHeight="1" spans="1:8">
      <c r="A276" s="99" t="s">
        <v>361</v>
      </c>
      <c r="B276" s="164">
        <f>SUM(B277:B280)</f>
        <v>0</v>
      </c>
      <c r="C276" s="174">
        <f>SUM(C277:C280)</f>
        <v>0</v>
      </c>
      <c r="D276" s="97">
        <f>SUM(D277:D280)</f>
        <v>0</v>
      </c>
      <c r="E276" s="97">
        <f>SUM(E277:E280)</f>
        <v>0</v>
      </c>
      <c r="F276" s="161">
        <f t="shared" si="12"/>
        <v>0</v>
      </c>
      <c r="G276" s="161">
        <f t="shared" si="13"/>
        <v>0</v>
      </c>
      <c r="H276" s="161">
        <f t="shared" si="14"/>
        <v>0</v>
      </c>
    </row>
    <row r="277" ht="18" customHeight="1" spans="1:8">
      <c r="A277" s="99" t="s">
        <v>362</v>
      </c>
      <c r="B277" s="97">
        <v>0</v>
      </c>
      <c r="C277" s="97">
        <v>0</v>
      </c>
      <c r="D277" s="97">
        <v>0</v>
      </c>
      <c r="E277" s="97">
        <v>0</v>
      </c>
      <c r="F277" s="161">
        <f t="shared" si="12"/>
        <v>0</v>
      </c>
      <c r="G277" s="161">
        <f t="shared" si="13"/>
        <v>0</v>
      </c>
      <c r="H277" s="161">
        <f t="shared" si="14"/>
        <v>0</v>
      </c>
    </row>
    <row r="278" ht="18" customHeight="1" spans="1:8">
      <c r="A278" s="99" t="s">
        <v>363</v>
      </c>
      <c r="B278" s="97">
        <v>0</v>
      </c>
      <c r="C278" s="97">
        <v>0</v>
      </c>
      <c r="D278" s="97">
        <v>0</v>
      </c>
      <c r="E278" s="97">
        <v>0</v>
      </c>
      <c r="F278" s="161">
        <f t="shared" si="12"/>
        <v>0</v>
      </c>
      <c r="G278" s="161">
        <f t="shared" si="13"/>
        <v>0</v>
      </c>
      <c r="H278" s="161">
        <f t="shared" si="14"/>
        <v>0</v>
      </c>
    </row>
    <row r="279" ht="18" customHeight="1" spans="1:8">
      <c r="A279" s="99" t="s">
        <v>364</v>
      </c>
      <c r="B279" s="97">
        <v>0</v>
      </c>
      <c r="C279" s="97">
        <v>0</v>
      </c>
      <c r="D279" s="97">
        <v>0</v>
      </c>
      <c r="E279" s="97">
        <v>0</v>
      </c>
      <c r="F279" s="161">
        <f t="shared" si="12"/>
        <v>0</v>
      </c>
      <c r="G279" s="161">
        <f t="shared" si="13"/>
        <v>0</v>
      </c>
      <c r="H279" s="161">
        <f t="shared" si="14"/>
        <v>0</v>
      </c>
    </row>
    <row r="280" ht="18" customHeight="1" spans="1:8">
      <c r="A280" s="99" t="s">
        <v>365</v>
      </c>
      <c r="B280" s="97">
        <v>0</v>
      </c>
      <c r="C280" s="97">
        <v>0</v>
      </c>
      <c r="D280" s="97">
        <v>0</v>
      </c>
      <c r="E280" s="97">
        <v>0</v>
      </c>
      <c r="F280" s="161">
        <f t="shared" si="12"/>
        <v>0</v>
      </c>
      <c r="G280" s="161">
        <f t="shared" si="13"/>
        <v>0</v>
      </c>
      <c r="H280" s="161">
        <f t="shared" si="14"/>
        <v>0</v>
      </c>
    </row>
    <row r="281" ht="18" customHeight="1" spans="1:8">
      <c r="A281" s="99" t="s">
        <v>366</v>
      </c>
      <c r="B281" s="164">
        <f>SUM(B282:B286)</f>
        <v>0</v>
      </c>
      <c r="C281" s="174">
        <f>SUM(C282:C286)</f>
        <v>0</v>
      </c>
      <c r="D281" s="97">
        <f>SUM(D282:D286)</f>
        <v>0</v>
      </c>
      <c r="E281" s="97">
        <f>SUM(E282:E286)</f>
        <v>0</v>
      </c>
      <c r="F281" s="161">
        <f t="shared" si="12"/>
        <v>0</v>
      </c>
      <c r="G281" s="161">
        <f t="shared" si="13"/>
        <v>0</v>
      </c>
      <c r="H281" s="161">
        <f t="shared" si="14"/>
        <v>0</v>
      </c>
    </row>
    <row r="282" ht="18" customHeight="1" spans="1:8">
      <c r="A282" s="99" t="s">
        <v>202</v>
      </c>
      <c r="B282" s="97">
        <v>0</v>
      </c>
      <c r="C282" s="97">
        <v>0</v>
      </c>
      <c r="D282" s="97">
        <v>0</v>
      </c>
      <c r="E282" s="97">
        <v>0</v>
      </c>
      <c r="F282" s="161">
        <f t="shared" si="12"/>
        <v>0</v>
      </c>
      <c r="G282" s="161">
        <f t="shared" si="13"/>
        <v>0</v>
      </c>
      <c r="H282" s="161">
        <f t="shared" si="14"/>
        <v>0</v>
      </c>
    </row>
    <row r="283" ht="18" customHeight="1" spans="1:8">
      <c r="A283" s="99" t="s">
        <v>203</v>
      </c>
      <c r="B283" s="97">
        <v>0</v>
      </c>
      <c r="C283" s="97">
        <v>0</v>
      </c>
      <c r="D283" s="97">
        <v>0</v>
      </c>
      <c r="E283" s="97">
        <v>0</v>
      </c>
      <c r="F283" s="161">
        <f t="shared" si="12"/>
        <v>0</v>
      </c>
      <c r="G283" s="161">
        <f t="shared" si="13"/>
        <v>0</v>
      </c>
      <c r="H283" s="161">
        <f t="shared" si="14"/>
        <v>0</v>
      </c>
    </row>
    <row r="284" ht="18" customHeight="1" spans="1:8">
      <c r="A284" s="99" t="s">
        <v>204</v>
      </c>
      <c r="B284" s="97">
        <v>0</v>
      </c>
      <c r="C284" s="97">
        <v>0</v>
      </c>
      <c r="D284" s="97">
        <v>0</v>
      </c>
      <c r="E284" s="97">
        <v>0</v>
      </c>
      <c r="F284" s="161">
        <f t="shared" si="12"/>
        <v>0</v>
      </c>
      <c r="G284" s="161">
        <f t="shared" si="13"/>
        <v>0</v>
      </c>
      <c r="H284" s="161">
        <f t="shared" si="14"/>
        <v>0</v>
      </c>
    </row>
    <row r="285" ht="18" customHeight="1" spans="1:8">
      <c r="A285" s="99" t="s">
        <v>211</v>
      </c>
      <c r="B285" s="97">
        <v>0</v>
      </c>
      <c r="C285" s="97">
        <v>0</v>
      </c>
      <c r="D285" s="97">
        <v>0</v>
      </c>
      <c r="E285" s="97">
        <v>0</v>
      </c>
      <c r="F285" s="161">
        <f t="shared" si="12"/>
        <v>0</v>
      </c>
      <c r="G285" s="161">
        <f t="shared" si="13"/>
        <v>0</v>
      </c>
      <c r="H285" s="161">
        <f t="shared" si="14"/>
        <v>0</v>
      </c>
    </row>
    <row r="286" ht="18" customHeight="1" spans="1:8">
      <c r="A286" s="99" t="s">
        <v>367</v>
      </c>
      <c r="B286" s="97">
        <v>0</v>
      </c>
      <c r="C286" s="97">
        <v>0</v>
      </c>
      <c r="D286" s="97">
        <v>0</v>
      </c>
      <c r="E286" s="97">
        <v>0</v>
      </c>
      <c r="F286" s="161">
        <f t="shared" si="12"/>
        <v>0</v>
      </c>
      <c r="G286" s="161">
        <f t="shared" si="13"/>
        <v>0</v>
      </c>
      <c r="H286" s="161">
        <f t="shared" si="14"/>
        <v>0</v>
      </c>
    </row>
    <row r="287" ht="18" customHeight="1" spans="1:8">
      <c r="A287" s="99" t="s">
        <v>368</v>
      </c>
      <c r="B287" s="164">
        <f t="shared" ref="B287:B292" si="15">B288</f>
        <v>0</v>
      </c>
      <c r="C287" s="174">
        <f t="shared" ref="C287:C292" si="16">C288</f>
        <v>0</v>
      </c>
      <c r="D287" s="97">
        <f t="shared" ref="D287:D292" si="17">D288</f>
        <v>0</v>
      </c>
      <c r="E287" s="97">
        <f t="shared" ref="E287:E292" si="18">E288</f>
        <v>0</v>
      </c>
      <c r="F287" s="161">
        <f t="shared" si="12"/>
        <v>0</v>
      </c>
      <c r="G287" s="161">
        <f t="shared" si="13"/>
        <v>0</v>
      </c>
      <c r="H287" s="161">
        <f t="shared" si="14"/>
        <v>0</v>
      </c>
    </row>
    <row r="288" ht="18" customHeight="1" spans="1:8">
      <c r="A288" s="99" t="s">
        <v>369</v>
      </c>
      <c r="B288" s="97">
        <v>0</v>
      </c>
      <c r="C288" s="97">
        <v>0</v>
      </c>
      <c r="D288" s="97">
        <v>0</v>
      </c>
      <c r="E288" s="97">
        <v>0</v>
      </c>
      <c r="F288" s="161">
        <f t="shared" si="12"/>
        <v>0</v>
      </c>
      <c r="G288" s="161">
        <f t="shared" si="13"/>
        <v>0</v>
      </c>
      <c r="H288" s="161">
        <f t="shared" si="14"/>
        <v>0</v>
      </c>
    </row>
    <row r="289" ht="18" customHeight="1" spans="1:8">
      <c r="A289" s="99" t="s">
        <v>157</v>
      </c>
      <c r="B289" s="164">
        <f>SUM(B290,B292,B294,B296,B306)</f>
        <v>150</v>
      </c>
      <c r="C289" s="174">
        <f>SUM(C290,C292,C294,C296,C306)</f>
        <v>353</v>
      </c>
      <c r="D289" s="97">
        <f>SUM(D290,D292,D294,D296,D306)</f>
        <v>166</v>
      </c>
      <c r="E289" s="97">
        <f>SUM(E290,E292,E294,E296,E306)</f>
        <v>296</v>
      </c>
      <c r="F289" s="161">
        <f t="shared" si="12"/>
        <v>197.333333333333</v>
      </c>
      <c r="G289" s="161">
        <f t="shared" si="13"/>
        <v>83.8526912181303</v>
      </c>
      <c r="H289" s="161">
        <f t="shared" si="14"/>
        <v>78.3132530120482</v>
      </c>
    </row>
    <row r="290" ht="18" customHeight="1" spans="1:8">
      <c r="A290" s="99" t="s">
        <v>370</v>
      </c>
      <c r="B290" s="164">
        <f t="shared" si="15"/>
        <v>0</v>
      </c>
      <c r="C290" s="174">
        <f t="shared" si="16"/>
        <v>0</v>
      </c>
      <c r="D290" s="97">
        <f t="shared" si="17"/>
        <v>0</v>
      </c>
      <c r="E290" s="97">
        <f t="shared" si="18"/>
        <v>0</v>
      </c>
      <c r="F290" s="161">
        <f t="shared" si="12"/>
        <v>0</v>
      </c>
      <c r="G290" s="161">
        <f t="shared" si="13"/>
        <v>0</v>
      </c>
      <c r="H290" s="161">
        <f t="shared" si="14"/>
        <v>0</v>
      </c>
    </row>
    <row r="291" ht="18" customHeight="1" spans="1:8">
      <c r="A291" s="99" t="s">
        <v>371</v>
      </c>
      <c r="B291" s="160">
        <v>0</v>
      </c>
      <c r="C291" s="160">
        <v>0</v>
      </c>
      <c r="D291" s="97">
        <v>0</v>
      </c>
      <c r="E291" s="97">
        <v>0</v>
      </c>
      <c r="F291" s="161">
        <f t="shared" si="12"/>
        <v>0</v>
      </c>
      <c r="G291" s="161">
        <f t="shared" si="13"/>
        <v>0</v>
      </c>
      <c r="H291" s="161">
        <f t="shared" si="14"/>
        <v>0</v>
      </c>
    </row>
    <row r="292" ht="18" customHeight="1" spans="1:8">
      <c r="A292" s="99" t="s">
        <v>372</v>
      </c>
      <c r="B292" s="164">
        <f t="shared" si="15"/>
        <v>0</v>
      </c>
      <c r="C292" s="174">
        <f t="shared" si="16"/>
        <v>0</v>
      </c>
      <c r="D292" s="97">
        <f t="shared" si="17"/>
        <v>0</v>
      </c>
      <c r="E292" s="97">
        <f t="shared" si="18"/>
        <v>0</v>
      </c>
      <c r="F292" s="161">
        <f t="shared" si="12"/>
        <v>0</v>
      </c>
      <c r="G292" s="161">
        <f t="shared" si="13"/>
        <v>0</v>
      </c>
      <c r="H292" s="161">
        <f t="shared" si="14"/>
        <v>0</v>
      </c>
    </row>
    <row r="293" ht="18" customHeight="1" spans="1:8">
      <c r="A293" s="99" t="s">
        <v>373</v>
      </c>
      <c r="B293" s="97">
        <v>0</v>
      </c>
      <c r="C293" s="97">
        <v>0</v>
      </c>
      <c r="D293" s="97">
        <v>0</v>
      </c>
      <c r="E293" s="97">
        <v>0</v>
      </c>
      <c r="F293" s="161">
        <f t="shared" si="12"/>
        <v>0</v>
      </c>
      <c r="G293" s="161">
        <f t="shared" si="13"/>
        <v>0</v>
      </c>
      <c r="H293" s="161">
        <f t="shared" si="14"/>
        <v>0</v>
      </c>
    </row>
    <row r="294" ht="18" customHeight="1" spans="1:8">
      <c r="A294" s="99" t="s">
        <v>374</v>
      </c>
      <c r="B294" s="164">
        <f>B295</f>
        <v>0</v>
      </c>
      <c r="C294" s="174">
        <f>C295</f>
        <v>0</v>
      </c>
      <c r="D294" s="97">
        <f>D295</f>
        <v>0</v>
      </c>
      <c r="E294" s="97">
        <f>E295</f>
        <v>0</v>
      </c>
      <c r="F294" s="161">
        <f t="shared" si="12"/>
        <v>0</v>
      </c>
      <c r="G294" s="161">
        <f t="shared" si="13"/>
        <v>0</v>
      </c>
      <c r="H294" s="161">
        <f t="shared" si="14"/>
        <v>0</v>
      </c>
    </row>
    <row r="295" ht="18" customHeight="1" spans="1:8">
      <c r="A295" s="99" t="s">
        <v>375</v>
      </c>
      <c r="B295" s="97">
        <v>0</v>
      </c>
      <c r="C295" s="97">
        <v>0</v>
      </c>
      <c r="D295" s="97">
        <v>0</v>
      </c>
      <c r="E295" s="97">
        <v>0</v>
      </c>
      <c r="F295" s="161">
        <f t="shared" si="12"/>
        <v>0</v>
      </c>
      <c r="G295" s="161">
        <f t="shared" si="13"/>
        <v>0</v>
      </c>
      <c r="H295" s="161">
        <f t="shared" si="14"/>
        <v>0</v>
      </c>
    </row>
    <row r="296" ht="18" customHeight="1" spans="1:8">
      <c r="A296" s="99" t="s">
        <v>376</v>
      </c>
      <c r="B296" s="164">
        <f>SUM(B297:B305)</f>
        <v>120</v>
      </c>
      <c r="C296" s="174">
        <f>SUM(C297:C305)</f>
        <v>193</v>
      </c>
      <c r="D296" s="97">
        <f>SUM(D297:D305)</f>
        <v>136</v>
      </c>
      <c r="E296" s="97">
        <f>SUM(E297:E305)</f>
        <v>156</v>
      </c>
      <c r="F296" s="161">
        <f t="shared" si="12"/>
        <v>130</v>
      </c>
      <c r="G296" s="161">
        <f t="shared" si="13"/>
        <v>80.8290155440415</v>
      </c>
      <c r="H296" s="161">
        <f t="shared" si="14"/>
        <v>14.7058823529412</v>
      </c>
    </row>
    <row r="297" ht="18" customHeight="1" spans="1:8">
      <c r="A297" s="99" t="s">
        <v>377</v>
      </c>
      <c r="B297" s="97"/>
      <c r="C297" s="97">
        <v>63</v>
      </c>
      <c r="D297" s="97">
        <v>23</v>
      </c>
      <c r="E297" s="97">
        <v>55</v>
      </c>
      <c r="F297" s="161">
        <f t="shared" si="12"/>
        <v>0</v>
      </c>
      <c r="G297" s="161">
        <f t="shared" si="13"/>
        <v>87.3015873015873</v>
      </c>
      <c r="H297" s="161">
        <f t="shared" si="14"/>
        <v>139.130434782609</v>
      </c>
    </row>
    <row r="298" ht="18" customHeight="1" spans="1:8">
      <c r="A298" s="99" t="s">
        <v>378</v>
      </c>
      <c r="B298" s="160">
        <v>0</v>
      </c>
      <c r="C298" s="160">
        <v>0</v>
      </c>
      <c r="D298" s="97">
        <v>0</v>
      </c>
      <c r="E298" s="97">
        <v>0</v>
      </c>
      <c r="F298" s="161">
        <f t="shared" si="12"/>
        <v>0</v>
      </c>
      <c r="G298" s="161">
        <f t="shared" si="13"/>
        <v>0</v>
      </c>
      <c r="H298" s="161">
        <f t="shared" si="14"/>
        <v>0</v>
      </c>
    </row>
    <row r="299" ht="18" customHeight="1" spans="1:8">
      <c r="A299" s="99" t="s">
        <v>379</v>
      </c>
      <c r="B299" s="162">
        <v>0</v>
      </c>
      <c r="C299" s="160">
        <v>0</v>
      </c>
      <c r="D299" s="97">
        <v>0</v>
      </c>
      <c r="E299" s="97">
        <v>0</v>
      </c>
      <c r="F299" s="161">
        <f t="shared" si="12"/>
        <v>0</v>
      </c>
      <c r="G299" s="161">
        <f t="shared" si="13"/>
        <v>0</v>
      </c>
      <c r="H299" s="161">
        <f t="shared" si="14"/>
        <v>0</v>
      </c>
    </row>
    <row r="300" ht="18" customHeight="1" spans="1:8">
      <c r="A300" s="99" t="s">
        <v>380</v>
      </c>
      <c r="B300" s="164">
        <v>0</v>
      </c>
      <c r="C300" s="176">
        <v>0</v>
      </c>
      <c r="D300" s="97">
        <v>0</v>
      </c>
      <c r="E300" s="97">
        <v>0</v>
      </c>
      <c r="F300" s="161">
        <f t="shared" si="12"/>
        <v>0</v>
      </c>
      <c r="G300" s="161">
        <f t="shared" si="13"/>
        <v>0</v>
      </c>
      <c r="H300" s="161">
        <f t="shared" si="14"/>
        <v>0</v>
      </c>
    </row>
    <row r="301" ht="18" customHeight="1" spans="1:8">
      <c r="A301" s="99" t="s">
        <v>381</v>
      </c>
      <c r="B301" s="162">
        <v>0</v>
      </c>
      <c r="C301" s="163">
        <v>0</v>
      </c>
      <c r="D301" s="97">
        <v>0</v>
      </c>
      <c r="E301" s="97">
        <v>0</v>
      </c>
      <c r="F301" s="161">
        <f t="shared" si="12"/>
        <v>0</v>
      </c>
      <c r="G301" s="161">
        <f t="shared" si="13"/>
        <v>0</v>
      </c>
      <c r="H301" s="161">
        <f t="shared" si="14"/>
        <v>0</v>
      </c>
    </row>
    <row r="302" ht="18" customHeight="1" spans="1:8">
      <c r="A302" s="99" t="s">
        <v>382</v>
      </c>
      <c r="B302" s="162">
        <v>0</v>
      </c>
      <c r="C302" s="177">
        <v>0</v>
      </c>
      <c r="D302" s="97">
        <v>0</v>
      </c>
      <c r="E302" s="97">
        <v>0</v>
      </c>
      <c r="F302" s="161">
        <f t="shared" si="12"/>
        <v>0</v>
      </c>
      <c r="G302" s="161">
        <f t="shared" si="13"/>
        <v>0</v>
      </c>
      <c r="H302" s="161">
        <f t="shared" si="14"/>
        <v>0</v>
      </c>
    </row>
    <row r="303" ht="18" customHeight="1" spans="1:8">
      <c r="A303" s="99" t="s">
        <v>383</v>
      </c>
      <c r="B303" s="164">
        <v>120</v>
      </c>
      <c r="C303" s="174">
        <v>130</v>
      </c>
      <c r="D303" s="97">
        <v>113</v>
      </c>
      <c r="E303" s="97">
        <v>101</v>
      </c>
      <c r="F303" s="161">
        <f t="shared" si="12"/>
        <v>84.1666666666667</v>
      </c>
      <c r="G303" s="161">
        <f t="shared" si="13"/>
        <v>77.6923076923077</v>
      </c>
      <c r="H303" s="161">
        <f t="shared" si="14"/>
        <v>-10.6194690265487</v>
      </c>
    </row>
    <row r="304" ht="18" customHeight="1" spans="1:8">
      <c r="A304" s="99" t="s">
        <v>384</v>
      </c>
      <c r="B304" s="162">
        <v>0</v>
      </c>
      <c r="C304" s="177">
        <v>0</v>
      </c>
      <c r="D304" s="97">
        <v>0</v>
      </c>
      <c r="E304" s="97">
        <v>0</v>
      </c>
      <c r="F304" s="161">
        <f t="shared" si="12"/>
        <v>0</v>
      </c>
      <c r="G304" s="161">
        <f t="shared" si="13"/>
        <v>0</v>
      </c>
      <c r="H304" s="161">
        <f t="shared" si="14"/>
        <v>0</v>
      </c>
    </row>
    <row r="305" ht="18" customHeight="1" spans="1:8">
      <c r="A305" s="99" t="s">
        <v>385</v>
      </c>
      <c r="B305" s="162">
        <v>0</v>
      </c>
      <c r="C305" s="163">
        <v>0</v>
      </c>
      <c r="D305" s="97">
        <v>0</v>
      </c>
      <c r="E305" s="97">
        <v>0</v>
      </c>
      <c r="F305" s="161">
        <f t="shared" si="12"/>
        <v>0</v>
      </c>
      <c r="G305" s="161">
        <f t="shared" si="13"/>
        <v>0</v>
      </c>
      <c r="H305" s="161">
        <f t="shared" si="14"/>
        <v>0</v>
      </c>
    </row>
    <row r="306" ht="18" customHeight="1" spans="1:8">
      <c r="A306" s="99" t="s">
        <v>386</v>
      </c>
      <c r="B306" s="164">
        <f>B307</f>
        <v>30</v>
      </c>
      <c r="C306" s="174">
        <f>C307</f>
        <v>160</v>
      </c>
      <c r="D306" s="97">
        <f>D307</f>
        <v>30</v>
      </c>
      <c r="E306" s="97">
        <f>E307</f>
        <v>140</v>
      </c>
      <c r="F306" s="161">
        <f t="shared" si="12"/>
        <v>466.666666666667</v>
      </c>
      <c r="G306" s="161">
        <f t="shared" si="13"/>
        <v>87.5</v>
      </c>
      <c r="H306" s="161">
        <f t="shared" si="14"/>
        <v>366.666666666667</v>
      </c>
    </row>
    <row r="307" ht="18" customHeight="1" spans="1:8">
      <c r="A307" s="99" t="s">
        <v>387</v>
      </c>
      <c r="B307" s="164">
        <v>30</v>
      </c>
      <c r="C307" s="97">
        <v>160</v>
      </c>
      <c r="D307" s="97">
        <v>30</v>
      </c>
      <c r="E307" s="97">
        <v>140</v>
      </c>
      <c r="F307" s="161">
        <f t="shared" si="12"/>
        <v>466.666666666667</v>
      </c>
      <c r="G307" s="161">
        <f t="shared" si="13"/>
        <v>87.5</v>
      </c>
      <c r="H307" s="161">
        <f t="shared" si="14"/>
        <v>366.666666666667</v>
      </c>
    </row>
    <row r="308" ht="18" customHeight="1" spans="1:13">
      <c r="A308" s="99" t="s">
        <v>158</v>
      </c>
      <c r="B308" s="164">
        <f>SUM(B309,B312,B321,B328,B336,B345,B361,B371,B381,B389,B395)</f>
        <v>26963</v>
      </c>
      <c r="C308" s="174">
        <f>SUM(C309,C312,C321,C328,C336,C345,C361,C371,C381,C389,C395)</f>
        <v>24367</v>
      </c>
      <c r="D308" s="97">
        <f>SUM(D309,D312,D321,D328,D336,D345,D361,D371,D381,D389,D395)</f>
        <v>25274</v>
      </c>
      <c r="E308" s="97">
        <f>SUM(E309,E312,E321,E328,E336,E345,E361,E371,E381,E389,E395)</f>
        <v>24818</v>
      </c>
      <c r="F308" s="161">
        <f t="shared" si="12"/>
        <v>92.0446537848162</v>
      </c>
      <c r="G308" s="161">
        <f t="shared" si="13"/>
        <v>101.850863873271</v>
      </c>
      <c r="H308" s="161">
        <f t="shared" si="14"/>
        <v>-1.80422568647622</v>
      </c>
      <c r="M308" s="156" t="e">
        <f>D308-#REF!</f>
        <v>#REF!</v>
      </c>
    </row>
    <row r="309" ht="18" customHeight="1" spans="1:8">
      <c r="A309" s="99" t="s">
        <v>388</v>
      </c>
      <c r="B309" s="164">
        <f>SUM(B310:B311)</f>
        <v>0</v>
      </c>
      <c r="C309" s="174">
        <f>SUM(C310:C311)</f>
        <v>120</v>
      </c>
      <c r="D309" s="97">
        <f>SUM(D310:D311)</f>
        <v>7</v>
      </c>
      <c r="E309" s="97">
        <f>SUM(E310:E311)</f>
        <v>104</v>
      </c>
      <c r="F309" s="161">
        <f t="shared" si="12"/>
        <v>0</v>
      </c>
      <c r="G309" s="161">
        <f t="shared" si="13"/>
        <v>86.6666666666667</v>
      </c>
      <c r="H309" s="161">
        <f t="shared" si="14"/>
        <v>1385.71428571429</v>
      </c>
    </row>
    <row r="310" ht="18" customHeight="1" spans="1:8">
      <c r="A310" s="99" t="s">
        <v>389</v>
      </c>
      <c r="B310" s="160">
        <v>0</v>
      </c>
      <c r="C310" s="160">
        <v>120</v>
      </c>
      <c r="D310" s="97"/>
      <c r="E310" s="97">
        <v>104</v>
      </c>
      <c r="F310" s="161">
        <f t="shared" si="12"/>
        <v>0</v>
      </c>
      <c r="G310" s="161">
        <f t="shared" si="13"/>
        <v>86.6666666666667</v>
      </c>
      <c r="H310" s="161">
        <f t="shared" si="14"/>
        <v>0</v>
      </c>
    </row>
    <row r="311" ht="18" customHeight="1" spans="1:8">
      <c r="A311" s="99" t="s">
        <v>390</v>
      </c>
      <c r="B311" s="160">
        <v>0</v>
      </c>
      <c r="C311" s="160">
        <v>0</v>
      </c>
      <c r="D311" s="97">
        <v>7</v>
      </c>
      <c r="E311" s="97">
        <v>0</v>
      </c>
      <c r="F311" s="161">
        <f t="shared" si="12"/>
        <v>0</v>
      </c>
      <c r="G311" s="161">
        <f t="shared" si="13"/>
        <v>0</v>
      </c>
      <c r="H311" s="161">
        <f t="shared" si="14"/>
        <v>-100</v>
      </c>
    </row>
    <row r="312" ht="18" customHeight="1" spans="1:8">
      <c r="A312" s="99" t="s">
        <v>391</v>
      </c>
      <c r="B312" s="164">
        <f>SUM(B313:B320)</f>
        <v>25503</v>
      </c>
      <c r="C312" s="174">
        <f>SUM(C313:C320)</f>
        <v>22907</v>
      </c>
      <c r="D312" s="97">
        <f>SUM(D313:D320)</f>
        <v>23893</v>
      </c>
      <c r="E312" s="97">
        <f>SUM(E313:E320)</f>
        <v>23429</v>
      </c>
      <c r="F312" s="161">
        <f t="shared" si="12"/>
        <v>91.8676234168529</v>
      </c>
      <c r="G312" s="161">
        <f t="shared" si="13"/>
        <v>102.278779412407</v>
      </c>
      <c r="H312" s="161">
        <f t="shared" si="14"/>
        <v>-1.94199137822794</v>
      </c>
    </row>
    <row r="313" ht="18" customHeight="1" spans="1:8">
      <c r="A313" s="99" t="s">
        <v>202</v>
      </c>
      <c r="B313" s="164">
        <v>18600</v>
      </c>
      <c r="C313" s="97">
        <v>14843</v>
      </c>
      <c r="D313" s="97">
        <v>17212</v>
      </c>
      <c r="E313" s="97">
        <v>14820</v>
      </c>
      <c r="F313" s="161">
        <f t="shared" si="12"/>
        <v>79.6774193548387</v>
      </c>
      <c r="G313" s="161">
        <f t="shared" si="13"/>
        <v>99.8450448022637</v>
      </c>
      <c r="H313" s="161">
        <f t="shared" si="14"/>
        <v>-13.8972809667674</v>
      </c>
    </row>
    <row r="314" ht="18" customHeight="1" spans="1:8">
      <c r="A314" s="99" t="s">
        <v>203</v>
      </c>
      <c r="B314" s="162">
        <v>2120</v>
      </c>
      <c r="C314" s="160">
        <v>1877</v>
      </c>
      <c r="D314" s="97">
        <v>2071</v>
      </c>
      <c r="E314" s="97">
        <v>1645</v>
      </c>
      <c r="F314" s="161">
        <f t="shared" si="12"/>
        <v>77.5943396226415</v>
      </c>
      <c r="G314" s="161">
        <f t="shared" si="13"/>
        <v>87.6398508257858</v>
      </c>
      <c r="H314" s="161">
        <f t="shared" si="14"/>
        <v>-20.5697730564944</v>
      </c>
    </row>
    <row r="315" ht="18" customHeight="1" spans="1:8">
      <c r="A315" s="99" t="s">
        <v>204</v>
      </c>
      <c r="B315" s="162">
        <v>0</v>
      </c>
      <c r="C315" s="160">
        <v>0</v>
      </c>
      <c r="D315" s="97">
        <v>0</v>
      </c>
      <c r="E315" s="97">
        <v>0</v>
      </c>
      <c r="F315" s="161">
        <f t="shared" si="12"/>
        <v>0</v>
      </c>
      <c r="G315" s="161">
        <f t="shared" si="13"/>
        <v>0</v>
      </c>
      <c r="H315" s="161">
        <f t="shared" si="14"/>
        <v>0</v>
      </c>
    </row>
    <row r="316" ht="18" customHeight="1" spans="1:8">
      <c r="A316" s="99" t="s">
        <v>243</v>
      </c>
      <c r="B316" s="164">
        <v>0</v>
      </c>
      <c r="C316" s="97">
        <v>520</v>
      </c>
      <c r="D316" s="97">
        <v>20</v>
      </c>
      <c r="E316" s="97">
        <v>456</v>
      </c>
      <c r="F316" s="161">
        <f t="shared" si="12"/>
        <v>0</v>
      </c>
      <c r="G316" s="161">
        <f t="shared" si="13"/>
        <v>87.6923076923077</v>
      </c>
      <c r="H316" s="161">
        <f t="shared" si="14"/>
        <v>2180</v>
      </c>
    </row>
    <row r="317" ht="18" customHeight="1" spans="1:8">
      <c r="A317" s="99" t="s">
        <v>392</v>
      </c>
      <c r="B317" s="164">
        <v>3033</v>
      </c>
      <c r="C317" s="97">
        <v>4267</v>
      </c>
      <c r="D317" s="97">
        <v>2890</v>
      </c>
      <c r="E317" s="97">
        <v>5078</v>
      </c>
      <c r="F317" s="161">
        <f t="shared" si="12"/>
        <v>167.424991757336</v>
      </c>
      <c r="G317" s="161">
        <f t="shared" si="13"/>
        <v>119.006327630654</v>
      </c>
      <c r="H317" s="161">
        <f t="shared" si="14"/>
        <v>75.7093425605536</v>
      </c>
    </row>
    <row r="318" ht="18" customHeight="1" spans="1:8">
      <c r="A318" s="99" t="s">
        <v>393</v>
      </c>
      <c r="B318" s="164">
        <v>50</v>
      </c>
      <c r="C318" s="97">
        <v>57</v>
      </c>
      <c r="D318" s="97">
        <v>50</v>
      </c>
      <c r="E318" s="97">
        <v>50</v>
      </c>
      <c r="F318" s="161">
        <f t="shared" si="12"/>
        <v>100</v>
      </c>
      <c r="G318" s="161">
        <f t="shared" si="13"/>
        <v>87.719298245614</v>
      </c>
      <c r="H318" s="161">
        <f t="shared" si="14"/>
        <v>0</v>
      </c>
    </row>
    <row r="319" ht="18" customHeight="1" spans="1:8">
      <c r="A319" s="99" t="s">
        <v>211</v>
      </c>
      <c r="B319" s="164">
        <v>0</v>
      </c>
      <c r="C319" s="97">
        <v>0</v>
      </c>
      <c r="D319" s="97">
        <v>0</v>
      </c>
      <c r="E319" s="97">
        <v>0</v>
      </c>
      <c r="F319" s="161">
        <f t="shared" si="12"/>
        <v>0</v>
      </c>
      <c r="G319" s="161">
        <f t="shared" si="13"/>
        <v>0</v>
      </c>
      <c r="H319" s="161">
        <f t="shared" si="14"/>
        <v>0</v>
      </c>
    </row>
    <row r="320" ht="18" customHeight="1" spans="1:8">
      <c r="A320" s="99" t="s">
        <v>394</v>
      </c>
      <c r="B320" s="164">
        <v>1700</v>
      </c>
      <c r="C320" s="97">
        <v>1343</v>
      </c>
      <c r="D320" s="97">
        <v>1650</v>
      </c>
      <c r="E320" s="97">
        <v>1380</v>
      </c>
      <c r="F320" s="161">
        <f t="shared" si="12"/>
        <v>81.1764705882353</v>
      </c>
      <c r="G320" s="161">
        <f t="shared" si="13"/>
        <v>102.755026061057</v>
      </c>
      <c r="H320" s="161">
        <f t="shared" si="14"/>
        <v>-16.3636363636364</v>
      </c>
    </row>
    <row r="321" ht="18" customHeight="1" spans="1:8">
      <c r="A321" s="99" t="s">
        <v>395</v>
      </c>
      <c r="B321" s="164">
        <f>SUM(B322:B327)</f>
        <v>0</v>
      </c>
      <c r="C321" s="174">
        <f>SUM(C322:C327)</f>
        <v>0</v>
      </c>
      <c r="D321" s="97">
        <f>SUM(D322:D327)</f>
        <v>0</v>
      </c>
      <c r="E321" s="97">
        <f>SUM(E322:E327)</f>
        <v>0</v>
      </c>
      <c r="F321" s="161">
        <f t="shared" si="12"/>
        <v>0</v>
      </c>
      <c r="G321" s="161">
        <f t="shared" si="13"/>
        <v>0</v>
      </c>
      <c r="H321" s="161">
        <f t="shared" si="14"/>
        <v>0</v>
      </c>
    </row>
    <row r="322" ht="18" customHeight="1" spans="1:8">
      <c r="A322" s="99" t="s">
        <v>202</v>
      </c>
      <c r="B322" s="162">
        <v>0</v>
      </c>
      <c r="C322" s="163">
        <v>0</v>
      </c>
      <c r="D322" s="97">
        <v>0</v>
      </c>
      <c r="E322" s="97">
        <v>0</v>
      </c>
      <c r="F322" s="161">
        <f t="shared" si="12"/>
        <v>0</v>
      </c>
      <c r="G322" s="161">
        <f t="shared" si="13"/>
        <v>0</v>
      </c>
      <c r="H322" s="161">
        <f t="shared" si="14"/>
        <v>0</v>
      </c>
    </row>
    <row r="323" ht="18" customHeight="1" spans="1:12">
      <c r="A323" s="99" t="s">
        <v>203</v>
      </c>
      <c r="B323" s="162">
        <v>0</v>
      </c>
      <c r="C323" s="163">
        <v>0</v>
      </c>
      <c r="D323" s="97">
        <v>0</v>
      </c>
      <c r="E323" s="97">
        <v>0</v>
      </c>
      <c r="F323" s="161">
        <f t="shared" si="12"/>
        <v>0</v>
      </c>
      <c r="G323" s="161">
        <f t="shared" si="13"/>
        <v>0</v>
      </c>
      <c r="H323" s="161">
        <f t="shared" si="14"/>
        <v>0</v>
      </c>
      <c r="L323" s="156" t="e">
        <f>#REF!+#REF!</f>
        <v>#REF!</v>
      </c>
    </row>
    <row r="324" ht="18" customHeight="1" spans="1:8">
      <c r="A324" s="99" t="s">
        <v>204</v>
      </c>
      <c r="B324" s="164">
        <v>0</v>
      </c>
      <c r="C324" s="170">
        <v>0</v>
      </c>
      <c r="D324" s="97">
        <v>0</v>
      </c>
      <c r="E324" s="97">
        <v>0</v>
      </c>
      <c r="F324" s="161">
        <f t="shared" si="12"/>
        <v>0</v>
      </c>
      <c r="G324" s="161">
        <f t="shared" si="13"/>
        <v>0</v>
      </c>
      <c r="H324" s="161">
        <f t="shared" si="14"/>
        <v>0</v>
      </c>
    </row>
    <row r="325" ht="18" customHeight="1" spans="1:12">
      <c r="A325" s="99" t="s">
        <v>396</v>
      </c>
      <c r="B325" s="162">
        <v>0</v>
      </c>
      <c r="C325" s="163">
        <v>0</v>
      </c>
      <c r="D325" s="97">
        <v>0</v>
      </c>
      <c r="E325" s="97">
        <v>0</v>
      </c>
      <c r="F325" s="161">
        <f t="shared" ref="F325:F388" si="19">IF(B325&lt;&gt;0,(E325/B325)*100,0)</f>
        <v>0</v>
      </c>
      <c r="G325" s="161">
        <f t="shared" ref="G325:G388" si="20">IF(C325&lt;&gt;0,(E325/C325)*100,0)</f>
        <v>0</v>
      </c>
      <c r="H325" s="161">
        <f t="shared" ref="H325:H388" si="21">IF(D325&lt;&gt;0,(E325/D325-1)*100,0)</f>
        <v>0</v>
      </c>
      <c r="L325" s="156" t="e">
        <f>#REF!-D312</f>
        <v>#REF!</v>
      </c>
    </row>
    <row r="326" ht="18" customHeight="1" spans="1:8">
      <c r="A326" s="99" t="s">
        <v>211</v>
      </c>
      <c r="B326" s="162">
        <v>0</v>
      </c>
      <c r="C326" s="163">
        <v>0</v>
      </c>
      <c r="D326" s="97">
        <v>0</v>
      </c>
      <c r="E326" s="97">
        <v>0</v>
      </c>
      <c r="F326" s="161">
        <f t="shared" si="19"/>
        <v>0</v>
      </c>
      <c r="G326" s="161">
        <f t="shared" si="20"/>
        <v>0</v>
      </c>
      <c r="H326" s="161">
        <f t="shared" si="21"/>
        <v>0</v>
      </c>
    </row>
    <row r="327" ht="18" customHeight="1" spans="1:8">
      <c r="A327" s="99" t="s">
        <v>397</v>
      </c>
      <c r="B327" s="162">
        <v>0</v>
      </c>
      <c r="C327" s="163">
        <v>0</v>
      </c>
      <c r="D327" s="97">
        <v>0</v>
      </c>
      <c r="E327" s="97">
        <v>0</v>
      </c>
      <c r="F327" s="161">
        <f t="shared" si="19"/>
        <v>0</v>
      </c>
      <c r="G327" s="161">
        <f t="shared" si="20"/>
        <v>0</v>
      </c>
      <c r="H327" s="161">
        <f t="shared" si="21"/>
        <v>0</v>
      </c>
    </row>
    <row r="328" ht="18" customHeight="1" spans="1:8">
      <c r="A328" s="99" t="s">
        <v>398</v>
      </c>
      <c r="B328" s="164">
        <f>SUM(B329:B335)</f>
        <v>40</v>
      </c>
      <c r="C328" s="174">
        <f>SUM(C329:C335)</f>
        <v>34</v>
      </c>
      <c r="D328" s="97">
        <f>SUM(D329:D335)</f>
        <v>31</v>
      </c>
      <c r="E328" s="97">
        <f>SUM(E329:E335)</f>
        <v>33</v>
      </c>
      <c r="F328" s="161">
        <f t="shared" si="19"/>
        <v>82.5</v>
      </c>
      <c r="G328" s="161">
        <f t="shared" si="20"/>
        <v>97.0588235294118</v>
      </c>
      <c r="H328" s="161">
        <f t="shared" si="21"/>
        <v>6.4516129032258</v>
      </c>
    </row>
    <row r="329" ht="18" customHeight="1" spans="1:8">
      <c r="A329" s="99" t="s">
        <v>202</v>
      </c>
      <c r="B329" s="162">
        <v>40</v>
      </c>
      <c r="C329" s="163">
        <v>0</v>
      </c>
      <c r="D329" s="97">
        <v>31</v>
      </c>
      <c r="E329" s="97">
        <v>0</v>
      </c>
      <c r="F329" s="161">
        <f t="shared" si="19"/>
        <v>0</v>
      </c>
      <c r="G329" s="161">
        <f t="shared" si="20"/>
        <v>0</v>
      </c>
      <c r="H329" s="161">
        <f t="shared" si="21"/>
        <v>-100</v>
      </c>
    </row>
    <row r="330" ht="18" customHeight="1" spans="1:8">
      <c r="A330" s="99" t="s">
        <v>203</v>
      </c>
      <c r="B330" s="164">
        <v>0</v>
      </c>
      <c r="C330" s="166">
        <v>0</v>
      </c>
      <c r="D330" s="97">
        <v>0</v>
      </c>
      <c r="E330" s="97">
        <v>0</v>
      </c>
      <c r="F330" s="161">
        <f t="shared" si="19"/>
        <v>0</v>
      </c>
      <c r="G330" s="161">
        <f t="shared" si="20"/>
        <v>0</v>
      </c>
      <c r="H330" s="161">
        <f t="shared" si="21"/>
        <v>0</v>
      </c>
    </row>
    <row r="331" ht="18" customHeight="1" spans="1:8">
      <c r="A331" s="99" t="s">
        <v>204</v>
      </c>
      <c r="B331" s="164">
        <v>0</v>
      </c>
      <c r="C331" s="167">
        <v>0</v>
      </c>
      <c r="D331" s="97">
        <v>0</v>
      </c>
      <c r="E331" s="97">
        <v>0</v>
      </c>
      <c r="F331" s="161">
        <f t="shared" si="19"/>
        <v>0</v>
      </c>
      <c r="G331" s="161">
        <f t="shared" si="20"/>
        <v>0</v>
      </c>
      <c r="H331" s="161">
        <f t="shared" si="21"/>
        <v>0</v>
      </c>
    </row>
    <row r="332" ht="18" customHeight="1" spans="1:8">
      <c r="A332" s="99" t="s">
        <v>399</v>
      </c>
      <c r="B332" s="162">
        <v>0</v>
      </c>
      <c r="C332" s="163">
        <v>0</v>
      </c>
      <c r="D332" s="97">
        <v>0</v>
      </c>
      <c r="E332" s="97">
        <v>0</v>
      </c>
      <c r="F332" s="161">
        <f t="shared" si="19"/>
        <v>0</v>
      </c>
      <c r="G332" s="161">
        <f t="shared" si="20"/>
        <v>0</v>
      </c>
      <c r="H332" s="161">
        <f t="shared" si="21"/>
        <v>0</v>
      </c>
    </row>
    <row r="333" ht="18" customHeight="1" spans="1:8">
      <c r="A333" s="99" t="s">
        <v>400</v>
      </c>
      <c r="B333" s="162">
        <v>0</v>
      </c>
      <c r="C333" s="163">
        <v>0</v>
      </c>
      <c r="D333" s="97">
        <v>0</v>
      </c>
      <c r="E333" s="97">
        <v>0</v>
      </c>
      <c r="F333" s="161">
        <f t="shared" si="19"/>
        <v>0</v>
      </c>
      <c r="G333" s="161">
        <f t="shared" si="20"/>
        <v>0</v>
      </c>
      <c r="H333" s="161">
        <f t="shared" si="21"/>
        <v>0</v>
      </c>
    </row>
    <row r="334" ht="18" customHeight="1" spans="1:8">
      <c r="A334" s="99" t="s">
        <v>211</v>
      </c>
      <c r="B334" s="162">
        <v>0</v>
      </c>
      <c r="C334" s="163">
        <v>0</v>
      </c>
      <c r="D334" s="97">
        <v>0</v>
      </c>
      <c r="E334" s="97">
        <v>0</v>
      </c>
      <c r="F334" s="161">
        <f t="shared" si="19"/>
        <v>0</v>
      </c>
      <c r="G334" s="161">
        <f t="shared" si="20"/>
        <v>0</v>
      </c>
      <c r="H334" s="161">
        <f t="shared" si="21"/>
        <v>0</v>
      </c>
    </row>
    <row r="335" ht="18" customHeight="1" spans="1:8">
      <c r="A335" s="99" t="s">
        <v>401</v>
      </c>
      <c r="B335" s="162">
        <v>0</v>
      </c>
      <c r="C335" s="163">
        <v>34</v>
      </c>
      <c r="D335" s="97"/>
      <c r="E335" s="97">
        <v>33</v>
      </c>
      <c r="F335" s="161">
        <f t="shared" si="19"/>
        <v>0</v>
      </c>
      <c r="G335" s="161">
        <f t="shared" si="20"/>
        <v>97.0588235294118</v>
      </c>
      <c r="H335" s="161">
        <f t="shared" si="21"/>
        <v>0</v>
      </c>
    </row>
    <row r="336" ht="18" customHeight="1" spans="1:8">
      <c r="A336" s="99" t="s">
        <v>402</v>
      </c>
      <c r="B336" s="164">
        <f>SUM(B337:B344)</f>
        <v>130</v>
      </c>
      <c r="C336" s="174">
        <f>SUM(C337:C344)</f>
        <v>60</v>
      </c>
      <c r="D336" s="97">
        <f>SUM(D337:D344)</f>
        <v>97</v>
      </c>
      <c r="E336" s="97">
        <f>SUM(E337:E344)</f>
        <v>59</v>
      </c>
      <c r="F336" s="161">
        <f t="shared" si="19"/>
        <v>45.3846153846154</v>
      </c>
      <c r="G336" s="161">
        <f t="shared" si="20"/>
        <v>98.3333333333333</v>
      </c>
      <c r="H336" s="161">
        <f t="shared" si="21"/>
        <v>-39.1752577319588</v>
      </c>
    </row>
    <row r="337" ht="18" customHeight="1" spans="1:8">
      <c r="A337" s="99" t="s">
        <v>202</v>
      </c>
      <c r="B337" s="162">
        <v>110</v>
      </c>
      <c r="C337" s="177">
        <v>17</v>
      </c>
      <c r="D337" s="97">
        <v>81</v>
      </c>
      <c r="E337" s="97">
        <v>18</v>
      </c>
      <c r="F337" s="161">
        <f t="shared" si="19"/>
        <v>16.3636363636364</v>
      </c>
      <c r="G337" s="161">
        <f t="shared" si="20"/>
        <v>105.882352941176</v>
      </c>
      <c r="H337" s="161">
        <f t="shared" si="21"/>
        <v>-77.7777777777778</v>
      </c>
    </row>
    <row r="338" ht="18" customHeight="1" spans="1:8">
      <c r="A338" s="99" t="s">
        <v>203</v>
      </c>
      <c r="B338" s="162">
        <v>0</v>
      </c>
      <c r="C338" s="163">
        <v>0</v>
      </c>
      <c r="D338" s="97">
        <v>0</v>
      </c>
      <c r="E338" s="97">
        <v>0</v>
      </c>
      <c r="F338" s="161">
        <f t="shared" si="19"/>
        <v>0</v>
      </c>
      <c r="G338" s="161">
        <f t="shared" si="20"/>
        <v>0</v>
      </c>
      <c r="H338" s="161">
        <f t="shared" si="21"/>
        <v>0</v>
      </c>
    </row>
    <row r="339" ht="18" customHeight="1" spans="1:8">
      <c r="A339" s="99" t="s">
        <v>204</v>
      </c>
      <c r="B339" s="164">
        <v>0</v>
      </c>
      <c r="C339" s="169">
        <v>0</v>
      </c>
      <c r="D339" s="97">
        <v>0</v>
      </c>
      <c r="E339" s="97">
        <v>0</v>
      </c>
      <c r="F339" s="161">
        <f t="shared" si="19"/>
        <v>0</v>
      </c>
      <c r="G339" s="161">
        <f t="shared" si="20"/>
        <v>0</v>
      </c>
      <c r="H339" s="161">
        <f t="shared" si="21"/>
        <v>0</v>
      </c>
    </row>
    <row r="340" ht="18" customHeight="1" spans="1:8">
      <c r="A340" s="99" t="s">
        <v>403</v>
      </c>
      <c r="B340" s="164">
        <v>0</v>
      </c>
      <c r="C340" s="166">
        <v>0</v>
      </c>
      <c r="D340" s="97">
        <v>0</v>
      </c>
      <c r="E340" s="97">
        <v>0</v>
      </c>
      <c r="F340" s="161">
        <f t="shared" si="19"/>
        <v>0</v>
      </c>
      <c r="G340" s="161">
        <f t="shared" si="20"/>
        <v>0</v>
      </c>
      <c r="H340" s="161">
        <f t="shared" si="21"/>
        <v>0</v>
      </c>
    </row>
    <row r="341" ht="18" customHeight="1" spans="1:8">
      <c r="A341" s="99" t="s">
        <v>404</v>
      </c>
      <c r="B341" s="164">
        <v>0</v>
      </c>
      <c r="C341" s="103">
        <v>0</v>
      </c>
      <c r="D341" s="97">
        <v>0</v>
      </c>
      <c r="E341" s="97">
        <v>0</v>
      </c>
      <c r="F341" s="161">
        <f t="shared" si="19"/>
        <v>0</v>
      </c>
      <c r="G341" s="161">
        <f t="shared" si="20"/>
        <v>0</v>
      </c>
      <c r="H341" s="161">
        <f t="shared" si="21"/>
        <v>0</v>
      </c>
    </row>
    <row r="342" ht="18" customHeight="1" spans="1:8">
      <c r="A342" s="99" t="s">
        <v>405</v>
      </c>
      <c r="B342" s="162">
        <v>0</v>
      </c>
      <c r="C342" s="163">
        <v>0</v>
      </c>
      <c r="D342" s="97">
        <v>0</v>
      </c>
      <c r="E342" s="97">
        <v>0</v>
      </c>
      <c r="F342" s="161">
        <f t="shared" si="19"/>
        <v>0</v>
      </c>
      <c r="G342" s="161">
        <f t="shared" si="20"/>
        <v>0</v>
      </c>
      <c r="H342" s="161">
        <f t="shared" si="21"/>
        <v>0</v>
      </c>
    </row>
    <row r="343" ht="18" customHeight="1" spans="1:8">
      <c r="A343" s="99" t="s">
        <v>211</v>
      </c>
      <c r="B343" s="180">
        <v>0</v>
      </c>
      <c r="C343" s="181">
        <v>0</v>
      </c>
      <c r="D343" s="97">
        <v>0</v>
      </c>
      <c r="E343" s="97">
        <v>0</v>
      </c>
      <c r="F343" s="161">
        <f t="shared" si="19"/>
        <v>0</v>
      </c>
      <c r="G343" s="161">
        <f t="shared" si="20"/>
        <v>0</v>
      </c>
      <c r="H343" s="161">
        <f t="shared" si="21"/>
        <v>0</v>
      </c>
    </row>
    <row r="344" ht="18" customHeight="1" spans="1:8">
      <c r="A344" s="99" t="s">
        <v>406</v>
      </c>
      <c r="B344" s="180">
        <v>20</v>
      </c>
      <c r="C344" s="97">
        <v>43</v>
      </c>
      <c r="D344" s="97">
        <v>16</v>
      </c>
      <c r="E344" s="97">
        <v>41</v>
      </c>
      <c r="F344" s="161">
        <f t="shared" si="19"/>
        <v>205</v>
      </c>
      <c r="G344" s="161">
        <f t="shared" si="20"/>
        <v>95.3488372093023</v>
      </c>
      <c r="H344" s="161">
        <f t="shared" si="21"/>
        <v>156.25</v>
      </c>
    </row>
    <row r="345" ht="18" customHeight="1" spans="1:8">
      <c r="A345" s="99" t="s">
        <v>407</v>
      </c>
      <c r="B345" s="164">
        <f>SUM(B346:B360)</f>
        <v>1290</v>
      </c>
      <c r="C345" s="174">
        <f>SUM(C346:C360)</f>
        <v>1223</v>
      </c>
      <c r="D345" s="97">
        <f>SUM(D346:D360)</f>
        <v>1246</v>
      </c>
      <c r="E345" s="97">
        <f>SUM(E346:E360)</f>
        <v>1153</v>
      </c>
      <c r="F345" s="161">
        <f t="shared" si="19"/>
        <v>89.3798449612403</v>
      </c>
      <c r="G345" s="161">
        <f t="shared" si="20"/>
        <v>94.2763695829926</v>
      </c>
      <c r="H345" s="161">
        <f t="shared" si="21"/>
        <v>-7.46388443017657</v>
      </c>
    </row>
    <row r="346" ht="18" customHeight="1" spans="1:8">
      <c r="A346" s="99" t="s">
        <v>202</v>
      </c>
      <c r="B346" s="160">
        <v>940</v>
      </c>
      <c r="C346" s="177">
        <v>968</v>
      </c>
      <c r="D346" s="97">
        <v>924</v>
      </c>
      <c r="E346" s="97">
        <v>930</v>
      </c>
      <c r="F346" s="161">
        <f t="shared" si="19"/>
        <v>98.936170212766</v>
      </c>
      <c r="G346" s="161">
        <f t="shared" si="20"/>
        <v>96.0743801652893</v>
      </c>
      <c r="H346" s="161">
        <f t="shared" si="21"/>
        <v>0.649350649350655</v>
      </c>
    </row>
    <row r="347" ht="18" customHeight="1" spans="1:8">
      <c r="A347" s="99" t="s">
        <v>203</v>
      </c>
      <c r="B347" s="97">
        <v>0</v>
      </c>
      <c r="C347" s="174">
        <v>0</v>
      </c>
      <c r="D347" s="97">
        <v>0</v>
      </c>
      <c r="E347" s="97">
        <v>0</v>
      </c>
      <c r="F347" s="161">
        <f t="shared" si="19"/>
        <v>0</v>
      </c>
      <c r="G347" s="161">
        <f t="shared" si="20"/>
        <v>0</v>
      </c>
      <c r="H347" s="161">
        <f t="shared" si="21"/>
        <v>0</v>
      </c>
    </row>
    <row r="348" ht="18" customHeight="1" spans="1:8">
      <c r="A348" s="99" t="s">
        <v>204</v>
      </c>
      <c r="B348" s="97">
        <v>0</v>
      </c>
      <c r="C348" s="176">
        <v>0</v>
      </c>
      <c r="D348" s="97">
        <v>0</v>
      </c>
      <c r="E348" s="97">
        <v>0</v>
      </c>
      <c r="F348" s="161">
        <f t="shared" si="19"/>
        <v>0</v>
      </c>
      <c r="G348" s="161">
        <f t="shared" si="20"/>
        <v>0</v>
      </c>
      <c r="H348" s="161">
        <f t="shared" si="21"/>
        <v>0</v>
      </c>
    </row>
    <row r="349" ht="18" customHeight="1" spans="1:8">
      <c r="A349" s="99" t="s">
        <v>408</v>
      </c>
      <c r="B349" s="97">
        <v>130</v>
      </c>
      <c r="C349" s="167">
        <v>91</v>
      </c>
      <c r="D349" s="97">
        <v>119</v>
      </c>
      <c r="E349" s="97">
        <v>80</v>
      </c>
      <c r="F349" s="161">
        <f t="shared" si="19"/>
        <v>61.5384615384615</v>
      </c>
      <c r="G349" s="161">
        <f t="shared" si="20"/>
        <v>87.9120879120879</v>
      </c>
      <c r="H349" s="161">
        <f t="shared" si="21"/>
        <v>-32.7731092436975</v>
      </c>
    </row>
    <row r="350" ht="18" customHeight="1" spans="1:8">
      <c r="A350" s="99" t="s">
        <v>409</v>
      </c>
      <c r="B350" s="160">
        <v>80</v>
      </c>
      <c r="C350" s="168">
        <v>23</v>
      </c>
      <c r="D350" s="97">
        <v>70</v>
      </c>
      <c r="E350" s="97">
        <v>20</v>
      </c>
      <c r="F350" s="161">
        <f t="shared" si="19"/>
        <v>25</v>
      </c>
      <c r="G350" s="161">
        <f t="shared" si="20"/>
        <v>86.9565217391304</v>
      </c>
      <c r="H350" s="161">
        <f t="shared" si="21"/>
        <v>-71.4285714285714</v>
      </c>
    </row>
    <row r="351" ht="18" customHeight="1" spans="1:8">
      <c r="A351" s="99" t="s">
        <v>410</v>
      </c>
      <c r="B351" s="162">
        <v>0</v>
      </c>
      <c r="C351" s="163">
        <v>0</v>
      </c>
      <c r="D351" s="97">
        <v>0</v>
      </c>
      <c r="E351" s="97">
        <v>0</v>
      </c>
      <c r="F351" s="161">
        <f t="shared" si="19"/>
        <v>0</v>
      </c>
      <c r="G351" s="161">
        <f t="shared" si="20"/>
        <v>0</v>
      </c>
      <c r="H351" s="161">
        <f t="shared" si="21"/>
        <v>0</v>
      </c>
    </row>
    <row r="352" ht="18" customHeight="1" spans="1:8">
      <c r="A352" s="99" t="s">
        <v>411</v>
      </c>
      <c r="B352" s="164">
        <v>110</v>
      </c>
      <c r="C352" s="166">
        <v>66</v>
      </c>
      <c r="D352" s="97">
        <v>103</v>
      </c>
      <c r="E352" s="97">
        <v>58</v>
      </c>
      <c r="F352" s="161">
        <f t="shared" si="19"/>
        <v>52.7272727272727</v>
      </c>
      <c r="G352" s="161">
        <f t="shared" si="20"/>
        <v>87.8787878787879</v>
      </c>
      <c r="H352" s="161">
        <f t="shared" si="21"/>
        <v>-43.6893203883495</v>
      </c>
    </row>
    <row r="353" ht="18" customHeight="1" spans="1:8">
      <c r="A353" s="99" t="s">
        <v>412</v>
      </c>
      <c r="B353" s="164">
        <v>0</v>
      </c>
      <c r="C353" s="103">
        <v>0</v>
      </c>
      <c r="D353" s="97">
        <v>0</v>
      </c>
      <c r="E353" s="97">
        <v>0</v>
      </c>
      <c r="F353" s="161">
        <f t="shared" si="19"/>
        <v>0</v>
      </c>
      <c r="G353" s="161">
        <f t="shared" si="20"/>
        <v>0</v>
      </c>
      <c r="H353" s="161">
        <f t="shared" si="21"/>
        <v>0</v>
      </c>
    </row>
    <row r="354" ht="18" customHeight="1" spans="1:8">
      <c r="A354" s="99" t="s">
        <v>413</v>
      </c>
      <c r="B354" s="164">
        <v>0</v>
      </c>
      <c r="C354" s="169">
        <v>0</v>
      </c>
      <c r="D354" s="97">
        <v>0</v>
      </c>
      <c r="E354" s="97">
        <v>0</v>
      </c>
      <c r="F354" s="161">
        <f t="shared" si="19"/>
        <v>0</v>
      </c>
      <c r="G354" s="161">
        <f t="shared" si="20"/>
        <v>0</v>
      </c>
      <c r="H354" s="161">
        <f t="shared" si="21"/>
        <v>0</v>
      </c>
    </row>
    <row r="355" ht="18" customHeight="1" spans="1:8">
      <c r="A355" s="99" t="s">
        <v>414</v>
      </c>
      <c r="B355" s="164">
        <v>0</v>
      </c>
      <c r="C355" s="169">
        <v>37</v>
      </c>
      <c r="D355" s="97"/>
      <c r="E355" s="97">
        <v>32</v>
      </c>
      <c r="F355" s="161">
        <f t="shared" si="19"/>
        <v>0</v>
      </c>
      <c r="G355" s="161">
        <f t="shared" si="20"/>
        <v>86.4864864864865</v>
      </c>
      <c r="H355" s="161">
        <f t="shared" si="21"/>
        <v>0</v>
      </c>
    </row>
    <row r="356" ht="18" customHeight="1" spans="1:8">
      <c r="A356" s="99" t="s">
        <v>415</v>
      </c>
      <c r="B356" s="164">
        <v>0</v>
      </c>
      <c r="C356" s="169">
        <v>0</v>
      </c>
      <c r="D356" s="97">
        <v>0</v>
      </c>
      <c r="E356" s="97">
        <v>0</v>
      </c>
      <c r="F356" s="161">
        <f t="shared" si="19"/>
        <v>0</v>
      </c>
      <c r="G356" s="161">
        <f t="shared" si="20"/>
        <v>0</v>
      </c>
      <c r="H356" s="161">
        <f t="shared" si="21"/>
        <v>0</v>
      </c>
    </row>
    <row r="357" ht="18" customHeight="1" spans="1:8">
      <c r="A357" s="99" t="s">
        <v>416</v>
      </c>
      <c r="B357" s="164">
        <v>0</v>
      </c>
      <c r="C357" s="169">
        <v>0</v>
      </c>
      <c r="D357" s="97">
        <v>0</v>
      </c>
      <c r="E357" s="97">
        <v>0</v>
      </c>
      <c r="F357" s="161">
        <f t="shared" si="19"/>
        <v>0</v>
      </c>
      <c r="G357" s="161">
        <f t="shared" si="20"/>
        <v>0</v>
      </c>
      <c r="H357" s="161">
        <f t="shared" si="21"/>
        <v>0</v>
      </c>
    </row>
    <row r="358" ht="18" customHeight="1" spans="1:8">
      <c r="A358" s="99" t="s">
        <v>243</v>
      </c>
      <c r="B358" s="164">
        <v>0</v>
      </c>
      <c r="C358" s="126">
        <v>0</v>
      </c>
      <c r="D358" s="97">
        <v>0</v>
      </c>
      <c r="E358" s="97">
        <v>0</v>
      </c>
      <c r="F358" s="161">
        <f t="shared" si="19"/>
        <v>0</v>
      </c>
      <c r="G358" s="161">
        <f t="shared" si="20"/>
        <v>0</v>
      </c>
      <c r="H358" s="161">
        <f t="shared" si="21"/>
        <v>0</v>
      </c>
    </row>
    <row r="359" ht="18" customHeight="1" spans="1:8">
      <c r="A359" s="99" t="s">
        <v>211</v>
      </c>
      <c r="B359" s="164">
        <v>0</v>
      </c>
      <c r="C359" s="176">
        <v>0</v>
      </c>
      <c r="D359" s="97">
        <v>0</v>
      </c>
      <c r="E359" s="97">
        <v>0</v>
      </c>
      <c r="F359" s="161">
        <f t="shared" si="19"/>
        <v>0</v>
      </c>
      <c r="G359" s="161">
        <f t="shared" si="20"/>
        <v>0</v>
      </c>
      <c r="H359" s="161">
        <f t="shared" si="21"/>
        <v>0</v>
      </c>
    </row>
    <row r="360" ht="18" customHeight="1" spans="1:8">
      <c r="A360" s="99" t="s">
        <v>417</v>
      </c>
      <c r="B360" s="164">
        <v>30</v>
      </c>
      <c r="C360" s="97">
        <v>38</v>
      </c>
      <c r="D360" s="97">
        <v>30</v>
      </c>
      <c r="E360" s="97">
        <v>33</v>
      </c>
      <c r="F360" s="161">
        <f t="shared" si="19"/>
        <v>110</v>
      </c>
      <c r="G360" s="161">
        <f t="shared" si="20"/>
        <v>86.8421052631579</v>
      </c>
      <c r="H360" s="161">
        <f t="shared" si="21"/>
        <v>10</v>
      </c>
    </row>
    <row r="361" ht="18" customHeight="1" spans="1:8">
      <c r="A361" s="99" t="s">
        <v>418</v>
      </c>
      <c r="B361" s="164">
        <f>SUM(B362:B370)</f>
        <v>0</v>
      </c>
      <c r="C361" s="174">
        <f>SUM(C362:C370)</f>
        <v>0</v>
      </c>
      <c r="D361" s="97">
        <f>SUM(D362:D370)</f>
        <v>0</v>
      </c>
      <c r="E361" s="97">
        <f>SUM(E362:E370)</f>
        <v>0</v>
      </c>
      <c r="F361" s="161">
        <f t="shared" si="19"/>
        <v>0</v>
      </c>
      <c r="G361" s="161">
        <f t="shared" si="20"/>
        <v>0</v>
      </c>
      <c r="H361" s="161">
        <f t="shared" si="21"/>
        <v>0</v>
      </c>
    </row>
    <row r="362" ht="18" customHeight="1" spans="1:8">
      <c r="A362" s="99" t="s">
        <v>202</v>
      </c>
      <c r="B362" s="160">
        <v>0</v>
      </c>
      <c r="C362" s="168">
        <v>0</v>
      </c>
      <c r="D362" s="97">
        <v>0</v>
      </c>
      <c r="E362" s="97">
        <v>0</v>
      </c>
      <c r="F362" s="161">
        <f t="shared" si="19"/>
        <v>0</v>
      </c>
      <c r="G362" s="161">
        <f t="shared" si="20"/>
        <v>0</v>
      </c>
      <c r="H362" s="161">
        <f t="shared" si="21"/>
        <v>0</v>
      </c>
    </row>
    <row r="363" ht="18" customHeight="1" spans="1:8">
      <c r="A363" s="99" t="s">
        <v>203</v>
      </c>
      <c r="B363" s="162">
        <v>0</v>
      </c>
      <c r="C363" s="163">
        <v>0</v>
      </c>
      <c r="D363" s="97">
        <v>0</v>
      </c>
      <c r="E363" s="97">
        <v>0</v>
      </c>
      <c r="F363" s="161">
        <f t="shared" si="19"/>
        <v>0</v>
      </c>
      <c r="G363" s="161">
        <f t="shared" si="20"/>
        <v>0</v>
      </c>
      <c r="H363" s="161">
        <f t="shared" si="21"/>
        <v>0</v>
      </c>
    </row>
    <row r="364" ht="18" customHeight="1" spans="1:8">
      <c r="A364" s="99" t="s">
        <v>204</v>
      </c>
      <c r="B364" s="164">
        <v>0</v>
      </c>
      <c r="C364" s="166">
        <v>0</v>
      </c>
      <c r="D364" s="97">
        <v>0</v>
      </c>
      <c r="E364" s="97">
        <v>0</v>
      </c>
      <c r="F364" s="161">
        <f t="shared" si="19"/>
        <v>0</v>
      </c>
      <c r="G364" s="161">
        <f t="shared" si="20"/>
        <v>0</v>
      </c>
      <c r="H364" s="161">
        <f t="shared" si="21"/>
        <v>0</v>
      </c>
    </row>
    <row r="365" ht="18" customHeight="1" spans="1:8">
      <c r="A365" s="99" t="s">
        <v>419</v>
      </c>
      <c r="B365" s="164">
        <v>0</v>
      </c>
      <c r="C365" s="167">
        <v>0</v>
      </c>
      <c r="D365" s="97">
        <v>0</v>
      </c>
      <c r="E365" s="97">
        <v>0</v>
      </c>
      <c r="F365" s="161">
        <f t="shared" si="19"/>
        <v>0</v>
      </c>
      <c r="G365" s="161">
        <f t="shared" si="20"/>
        <v>0</v>
      </c>
      <c r="H365" s="161">
        <f t="shared" si="21"/>
        <v>0</v>
      </c>
    </row>
    <row r="366" ht="18" customHeight="1" spans="1:8">
      <c r="A366" s="99" t="s">
        <v>420</v>
      </c>
      <c r="B366" s="164">
        <v>0</v>
      </c>
      <c r="C366" s="169">
        <v>0</v>
      </c>
      <c r="D366" s="97">
        <v>0</v>
      </c>
      <c r="E366" s="97">
        <v>0</v>
      </c>
      <c r="F366" s="161">
        <f t="shared" si="19"/>
        <v>0</v>
      </c>
      <c r="G366" s="161">
        <f t="shared" si="20"/>
        <v>0</v>
      </c>
      <c r="H366" s="161">
        <f t="shared" si="21"/>
        <v>0</v>
      </c>
    </row>
    <row r="367" ht="18" customHeight="1" spans="1:8">
      <c r="A367" s="99" t="s">
        <v>421</v>
      </c>
      <c r="B367" s="164">
        <v>0</v>
      </c>
      <c r="C367" s="169">
        <v>0</v>
      </c>
      <c r="D367" s="97">
        <v>0</v>
      </c>
      <c r="E367" s="97">
        <v>0</v>
      </c>
      <c r="F367" s="161">
        <f t="shared" si="19"/>
        <v>0</v>
      </c>
      <c r="G367" s="161">
        <f t="shared" si="20"/>
        <v>0</v>
      </c>
      <c r="H367" s="161">
        <f t="shared" si="21"/>
        <v>0</v>
      </c>
    </row>
    <row r="368" ht="18" customHeight="1" spans="1:8">
      <c r="A368" s="99" t="s">
        <v>243</v>
      </c>
      <c r="B368" s="164">
        <v>0</v>
      </c>
      <c r="C368" s="169">
        <v>0</v>
      </c>
      <c r="D368" s="97">
        <v>0</v>
      </c>
      <c r="E368" s="97">
        <v>0</v>
      </c>
      <c r="F368" s="161">
        <f t="shared" si="19"/>
        <v>0</v>
      </c>
      <c r="G368" s="161">
        <f t="shared" si="20"/>
        <v>0</v>
      </c>
      <c r="H368" s="161">
        <f t="shared" si="21"/>
        <v>0</v>
      </c>
    </row>
    <row r="369" ht="18" customHeight="1" spans="1:8">
      <c r="A369" s="99" t="s">
        <v>211</v>
      </c>
      <c r="B369" s="164">
        <v>0</v>
      </c>
      <c r="C369" s="165">
        <v>0</v>
      </c>
      <c r="D369" s="97">
        <v>0</v>
      </c>
      <c r="E369" s="97">
        <v>0</v>
      </c>
      <c r="F369" s="161">
        <f t="shared" si="19"/>
        <v>0</v>
      </c>
      <c r="G369" s="161">
        <f t="shared" si="20"/>
        <v>0</v>
      </c>
      <c r="H369" s="161">
        <f t="shared" si="21"/>
        <v>0</v>
      </c>
    </row>
    <row r="370" ht="18" customHeight="1" spans="1:8">
      <c r="A370" s="99" t="s">
        <v>422</v>
      </c>
      <c r="B370" s="162">
        <v>0</v>
      </c>
      <c r="C370" s="163">
        <v>0</v>
      </c>
      <c r="D370" s="97">
        <v>0</v>
      </c>
      <c r="E370" s="97">
        <v>0</v>
      </c>
      <c r="F370" s="161">
        <f t="shared" si="19"/>
        <v>0</v>
      </c>
      <c r="G370" s="161">
        <f t="shared" si="20"/>
        <v>0</v>
      </c>
      <c r="H370" s="161">
        <f t="shared" si="21"/>
        <v>0</v>
      </c>
    </row>
    <row r="371" ht="18" customHeight="1" spans="1:8">
      <c r="A371" s="99" t="s">
        <v>423</v>
      </c>
      <c r="B371" s="164">
        <f>SUM(B372:B380)</f>
        <v>0</v>
      </c>
      <c r="C371" s="174">
        <f>SUM(C372:C380)</f>
        <v>0</v>
      </c>
      <c r="D371" s="97">
        <f>SUM(D372:D380)</f>
        <v>0</v>
      </c>
      <c r="E371" s="97">
        <f>SUM(E372:E380)</f>
        <v>0</v>
      </c>
      <c r="F371" s="161">
        <f t="shared" si="19"/>
        <v>0</v>
      </c>
      <c r="G371" s="161">
        <f t="shared" si="20"/>
        <v>0</v>
      </c>
      <c r="H371" s="161">
        <f t="shared" si="21"/>
        <v>0</v>
      </c>
    </row>
    <row r="372" ht="18" customHeight="1" spans="1:8">
      <c r="A372" s="99" t="s">
        <v>202</v>
      </c>
      <c r="B372" s="162">
        <v>0</v>
      </c>
      <c r="C372" s="163">
        <v>0</v>
      </c>
      <c r="D372" s="97">
        <v>0</v>
      </c>
      <c r="E372" s="97">
        <v>0</v>
      </c>
      <c r="F372" s="161">
        <f t="shared" si="19"/>
        <v>0</v>
      </c>
      <c r="G372" s="161">
        <f t="shared" si="20"/>
        <v>0</v>
      </c>
      <c r="H372" s="161">
        <f t="shared" si="21"/>
        <v>0</v>
      </c>
    </row>
    <row r="373" ht="18" customHeight="1" spans="1:8">
      <c r="A373" s="99" t="s">
        <v>203</v>
      </c>
      <c r="B373" s="164">
        <v>0</v>
      </c>
      <c r="C373" s="169">
        <v>0</v>
      </c>
      <c r="D373" s="97">
        <v>0</v>
      </c>
      <c r="E373" s="97">
        <v>0</v>
      </c>
      <c r="F373" s="161">
        <f t="shared" si="19"/>
        <v>0</v>
      </c>
      <c r="G373" s="161">
        <f t="shared" si="20"/>
        <v>0</v>
      </c>
      <c r="H373" s="161">
        <f t="shared" si="21"/>
        <v>0</v>
      </c>
    </row>
    <row r="374" ht="18" customHeight="1" spans="1:8">
      <c r="A374" s="99" t="s">
        <v>204</v>
      </c>
      <c r="B374" s="164">
        <v>0</v>
      </c>
      <c r="C374" s="165">
        <v>0</v>
      </c>
      <c r="D374" s="97">
        <v>0</v>
      </c>
      <c r="E374" s="97">
        <v>0</v>
      </c>
      <c r="F374" s="161">
        <f t="shared" si="19"/>
        <v>0</v>
      </c>
      <c r="G374" s="161">
        <f t="shared" si="20"/>
        <v>0</v>
      </c>
      <c r="H374" s="161">
        <f t="shared" si="21"/>
        <v>0</v>
      </c>
    </row>
    <row r="375" ht="18" customHeight="1" spans="1:8">
      <c r="A375" s="99" t="s">
        <v>424</v>
      </c>
      <c r="B375" s="162">
        <v>0</v>
      </c>
      <c r="C375" s="163">
        <v>0</v>
      </c>
      <c r="D375" s="97">
        <v>0</v>
      </c>
      <c r="E375" s="97">
        <v>0</v>
      </c>
      <c r="F375" s="161">
        <f t="shared" si="19"/>
        <v>0</v>
      </c>
      <c r="G375" s="161">
        <f t="shared" si="20"/>
        <v>0</v>
      </c>
      <c r="H375" s="161">
        <f t="shared" si="21"/>
        <v>0</v>
      </c>
    </row>
    <row r="376" ht="18" customHeight="1" spans="1:8">
      <c r="A376" s="99" t="s">
        <v>425</v>
      </c>
      <c r="B376" s="162">
        <v>0</v>
      </c>
      <c r="C376" s="163">
        <v>0</v>
      </c>
      <c r="D376" s="97">
        <v>0</v>
      </c>
      <c r="E376" s="97">
        <v>0</v>
      </c>
      <c r="F376" s="161">
        <f t="shared" si="19"/>
        <v>0</v>
      </c>
      <c r="G376" s="161">
        <f t="shared" si="20"/>
        <v>0</v>
      </c>
      <c r="H376" s="161">
        <f t="shared" si="21"/>
        <v>0</v>
      </c>
    </row>
    <row r="377" ht="18" customHeight="1" spans="1:8">
      <c r="A377" s="99" t="s">
        <v>426</v>
      </c>
      <c r="B377" s="164">
        <v>0</v>
      </c>
      <c r="C377" s="165">
        <v>0</v>
      </c>
      <c r="D377" s="97">
        <v>0</v>
      </c>
      <c r="E377" s="97">
        <v>0</v>
      </c>
      <c r="F377" s="161">
        <f t="shared" si="19"/>
        <v>0</v>
      </c>
      <c r="G377" s="161">
        <f t="shared" si="20"/>
        <v>0</v>
      </c>
      <c r="H377" s="161">
        <f t="shared" si="21"/>
        <v>0</v>
      </c>
    </row>
    <row r="378" ht="18" customHeight="1" spans="1:8">
      <c r="A378" s="99" t="s">
        <v>243</v>
      </c>
      <c r="B378" s="162">
        <v>0</v>
      </c>
      <c r="C378" s="163">
        <v>0</v>
      </c>
      <c r="D378" s="97">
        <v>0</v>
      </c>
      <c r="E378" s="97">
        <v>0</v>
      </c>
      <c r="F378" s="161">
        <f t="shared" si="19"/>
        <v>0</v>
      </c>
      <c r="G378" s="161">
        <f t="shared" si="20"/>
        <v>0</v>
      </c>
      <c r="H378" s="161">
        <f t="shared" si="21"/>
        <v>0</v>
      </c>
    </row>
    <row r="379" ht="18" customHeight="1" spans="1:8">
      <c r="A379" s="99" t="s">
        <v>211</v>
      </c>
      <c r="B379" s="164">
        <v>0</v>
      </c>
      <c r="C379" s="166">
        <v>0</v>
      </c>
      <c r="D379" s="97">
        <v>0</v>
      </c>
      <c r="E379" s="97">
        <v>0</v>
      </c>
      <c r="F379" s="161">
        <f t="shared" si="19"/>
        <v>0</v>
      </c>
      <c r="G379" s="161">
        <f t="shared" si="20"/>
        <v>0</v>
      </c>
      <c r="H379" s="161">
        <f t="shared" si="21"/>
        <v>0</v>
      </c>
    </row>
    <row r="380" ht="18" customHeight="1" spans="1:8">
      <c r="A380" s="99" t="s">
        <v>427</v>
      </c>
      <c r="B380" s="164">
        <v>0</v>
      </c>
      <c r="C380" s="97">
        <v>0</v>
      </c>
      <c r="D380" s="97">
        <v>0</v>
      </c>
      <c r="E380" s="97">
        <v>0</v>
      </c>
      <c r="F380" s="161">
        <f t="shared" si="19"/>
        <v>0</v>
      </c>
      <c r="G380" s="161">
        <f t="shared" si="20"/>
        <v>0</v>
      </c>
      <c r="H380" s="161">
        <f t="shared" si="21"/>
        <v>0</v>
      </c>
    </row>
    <row r="381" ht="18" customHeight="1" spans="1:8">
      <c r="A381" s="99" t="s">
        <v>428</v>
      </c>
      <c r="B381" s="164">
        <f>SUM(B382:B388)</f>
        <v>0</v>
      </c>
      <c r="C381" s="174">
        <f>SUM(C382:C388)</f>
        <v>0</v>
      </c>
      <c r="D381" s="97">
        <f>SUM(D382:D388)</f>
        <v>0</v>
      </c>
      <c r="E381" s="97">
        <f>SUM(E382:E388)</f>
        <v>0</v>
      </c>
      <c r="F381" s="161">
        <f t="shared" si="19"/>
        <v>0</v>
      </c>
      <c r="G381" s="161">
        <f t="shared" si="20"/>
        <v>0</v>
      </c>
      <c r="H381" s="161">
        <f t="shared" si="21"/>
        <v>0</v>
      </c>
    </row>
    <row r="382" ht="18" customHeight="1" spans="1:8">
      <c r="A382" s="99" t="s">
        <v>202</v>
      </c>
      <c r="B382" s="164">
        <v>0</v>
      </c>
      <c r="C382" s="97">
        <v>0</v>
      </c>
      <c r="D382" s="97">
        <v>0</v>
      </c>
      <c r="E382" s="97">
        <v>0</v>
      </c>
      <c r="F382" s="161">
        <f t="shared" si="19"/>
        <v>0</v>
      </c>
      <c r="G382" s="161">
        <f t="shared" si="20"/>
        <v>0</v>
      </c>
      <c r="H382" s="161">
        <f t="shared" si="21"/>
        <v>0</v>
      </c>
    </row>
    <row r="383" ht="18" customHeight="1" spans="1:8">
      <c r="A383" s="99" t="s">
        <v>203</v>
      </c>
      <c r="B383" s="164">
        <v>0</v>
      </c>
      <c r="C383" s="167">
        <v>0</v>
      </c>
      <c r="D383" s="97">
        <v>0</v>
      </c>
      <c r="E383" s="97">
        <v>0</v>
      </c>
      <c r="F383" s="161">
        <f t="shared" si="19"/>
        <v>0</v>
      </c>
      <c r="G383" s="161">
        <f t="shared" si="20"/>
        <v>0</v>
      </c>
      <c r="H383" s="161">
        <f t="shared" si="21"/>
        <v>0</v>
      </c>
    </row>
    <row r="384" ht="18" customHeight="1" spans="1:8">
      <c r="A384" s="99" t="s">
        <v>204</v>
      </c>
      <c r="B384" s="162">
        <v>0</v>
      </c>
      <c r="C384" s="163">
        <v>0</v>
      </c>
      <c r="D384" s="97">
        <v>0</v>
      </c>
      <c r="E384" s="97">
        <v>0</v>
      </c>
      <c r="F384" s="161">
        <f t="shared" si="19"/>
        <v>0</v>
      </c>
      <c r="G384" s="161">
        <f t="shared" si="20"/>
        <v>0</v>
      </c>
      <c r="H384" s="161">
        <f t="shared" si="21"/>
        <v>0</v>
      </c>
    </row>
    <row r="385" ht="18" customHeight="1" spans="1:8">
      <c r="A385" s="99" t="s">
        <v>429</v>
      </c>
      <c r="B385" s="180">
        <v>0</v>
      </c>
      <c r="C385" s="181">
        <v>0</v>
      </c>
      <c r="D385" s="97">
        <v>0</v>
      </c>
      <c r="E385" s="97">
        <v>0</v>
      </c>
      <c r="F385" s="161">
        <f t="shared" si="19"/>
        <v>0</v>
      </c>
      <c r="G385" s="161">
        <f t="shared" si="20"/>
        <v>0</v>
      </c>
      <c r="H385" s="161">
        <f t="shared" si="21"/>
        <v>0</v>
      </c>
    </row>
    <row r="386" ht="18" customHeight="1" spans="1:8">
      <c r="A386" s="99" t="s">
        <v>430</v>
      </c>
      <c r="B386" s="180">
        <v>0</v>
      </c>
      <c r="C386" s="176">
        <v>0</v>
      </c>
      <c r="D386" s="97">
        <v>0</v>
      </c>
      <c r="E386" s="97">
        <v>0</v>
      </c>
      <c r="F386" s="161">
        <f t="shared" si="19"/>
        <v>0</v>
      </c>
      <c r="G386" s="161">
        <f t="shared" si="20"/>
        <v>0</v>
      </c>
      <c r="H386" s="161">
        <f t="shared" si="21"/>
        <v>0</v>
      </c>
    </row>
    <row r="387" ht="18" customHeight="1" spans="1:8">
      <c r="A387" s="99" t="s">
        <v>211</v>
      </c>
      <c r="B387" s="182">
        <v>0</v>
      </c>
      <c r="C387" s="177">
        <v>0</v>
      </c>
      <c r="D387" s="97">
        <v>0</v>
      </c>
      <c r="E387" s="97">
        <v>0</v>
      </c>
      <c r="F387" s="161">
        <f t="shared" si="19"/>
        <v>0</v>
      </c>
      <c r="G387" s="161">
        <f t="shared" si="20"/>
        <v>0</v>
      </c>
      <c r="H387" s="161">
        <f t="shared" si="21"/>
        <v>0</v>
      </c>
    </row>
    <row r="388" ht="18" customHeight="1" spans="1:8">
      <c r="A388" s="99" t="s">
        <v>431</v>
      </c>
      <c r="B388" s="97">
        <v>0</v>
      </c>
      <c r="C388" s="176">
        <v>0</v>
      </c>
      <c r="D388" s="97">
        <v>0</v>
      </c>
      <c r="E388" s="97">
        <v>0</v>
      </c>
      <c r="F388" s="161">
        <f t="shared" si="19"/>
        <v>0</v>
      </c>
      <c r="G388" s="161">
        <f t="shared" si="20"/>
        <v>0</v>
      </c>
      <c r="H388" s="161">
        <f t="shared" si="21"/>
        <v>0</v>
      </c>
    </row>
    <row r="389" ht="18" customHeight="1" spans="1:8">
      <c r="A389" s="99" t="s">
        <v>432</v>
      </c>
      <c r="B389" s="164">
        <f>SUM(B390:B394)</f>
        <v>0</v>
      </c>
      <c r="C389" s="174">
        <f>SUM(C390:C394)</f>
        <v>0</v>
      </c>
      <c r="D389" s="97">
        <f>SUM(D390:D394)</f>
        <v>0</v>
      </c>
      <c r="E389" s="97">
        <f>SUM(E390:E394)</f>
        <v>0</v>
      </c>
      <c r="F389" s="161">
        <f t="shared" ref="F389:F452" si="22">IF(B389&lt;&gt;0,(E389/B389)*100,0)</f>
        <v>0</v>
      </c>
      <c r="G389" s="161">
        <f t="shared" ref="G389:G452" si="23">IF(C389&lt;&gt;0,(E389/C389)*100,0)</f>
        <v>0</v>
      </c>
      <c r="H389" s="161">
        <f t="shared" ref="H389:H452" si="24">IF(D389&lt;&gt;0,(E389/D389-1)*100,0)</f>
        <v>0</v>
      </c>
    </row>
    <row r="390" ht="18" customHeight="1" spans="1:8">
      <c r="A390" s="99" t="s">
        <v>202</v>
      </c>
      <c r="B390" s="97">
        <v>0</v>
      </c>
      <c r="C390" s="174">
        <v>0</v>
      </c>
      <c r="D390" s="97">
        <v>0</v>
      </c>
      <c r="E390" s="97">
        <v>0</v>
      </c>
      <c r="F390" s="161">
        <f t="shared" si="22"/>
        <v>0</v>
      </c>
      <c r="G390" s="161">
        <f t="shared" si="23"/>
        <v>0</v>
      </c>
      <c r="H390" s="161">
        <f t="shared" si="24"/>
        <v>0</v>
      </c>
    </row>
    <row r="391" ht="18" customHeight="1" spans="1:8">
      <c r="A391" s="99" t="s">
        <v>203</v>
      </c>
      <c r="B391" s="97">
        <v>0</v>
      </c>
      <c r="C391" s="176">
        <v>0</v>
      </c>
      <c r="D391" s="97">
        <v>0</v>
      </c>
      <c r="E391" s="97">
        <v>0</v>
      </c>
      <c r="F391" s="161">
        <f t="shared" si="22"/>
        <v>0</v>
      </c>
      <c r="G391" s="161">
        <f t="shared" si="23"/>
        <v>0</v>
      </c>
      <c r="H391" s="161">
        <f t="shared" si="24"/>
        <v>0</v>
      </c>
    </row>
    <row r="392" ht="18" customHeight="1" spans="1:8">
      <c r="A392" s="99" t="s">
        <v>243</v>
      </c>
      <c r="B392" s="97">
        <v>0</v>
      </c>
      <c r="C392" s="174">
        <v>0</v>
      </c>
      <c r="D392" s="97">
        <v>0</v>
      </c>
      <c r="E392" s="97">
        <v>0</v>
      </c>
      <c r="F392" s="161">
        <f t="shared" si="22"/>
        <v>0</v>
      </c>
      <c r="G392" s="161">
        <f t="shared" si="23"/>
        <v>0</v>
      </c>
      <c r="H392" s="161">
        <f t="shared" si="24"/>
        <v>0</v>
      </c>
    </row>
    <row r="393" ht="18" customHeight="1" spans="1:8">
      <c r="A393" s="99" t="s">
        <v>433</v>
      </c>
      <c r="B393" s="97">
        <v>0</v>
      </c>
      <c r="C393" s="176">
        <v>0</v>
      </c>
      <c r="D393" s="97">
        <v>0</v>
      </c>
      <c r="E393" s="97">
        <v>0</v>
      </c>
      <c r="F393" s="161">
        <f t="shared" si="22"/>
        <v>0</v>
      </c>
      <c r="G393" s="161">
        <f t="shared" si="23"/>
        <v>0</v>
      </c>
      <c r="H393" s="161">
        <f t="shared" si="24"/>
        <v>0</v>
      </c>
    </row>
    <row r="394" ht="18" customHeight="1" spans="1:8">
      <c r="A394" s="99" t="s">
        <v>434</v>
      </c>
      <c r="B394" s="97">
        <v>0</v>
      </c>
      <c r="C394" s="180">
        <v>0</v>
      </c>
      <c r="D394" s="97">
        <v>0</v>
      </c>
      <c r="E394" s="97">
        <v>0</v>
      </c>
      <c r="F394" s="161">
        <f t="shared" si="22"/>
        <v>0</v>
      </c>
      <c r="G394" s="161">
        <f t="shared" si="23"/>
        <v>0</v>
      </c>
      <c r="H394" s="161">
        <f t="shared" si="24"/>
        <v>0</v>
      </c>
    </row>
    <row r="395" ht="18" customHeight="1" spans="1:8">
      <c r="A395" s="99" t="s">
        <v>435</v>
      </c>
      <c r="B395" s="164">
        <f>B396</f>
        <v>0</v>
      </c>
      <c r="C395" s="174">
        <f>C396</f>
        <v>23</v>
      </c>
      <c r="D395" s="97">
        <f>D396</f>
        <v>0</v>
      </c>
      <c r="E395" s="97">
        <f>E396</f>
        <v>40</v>
      </c>
      <c r="F395" s="161">
        <f t="shared" si="22"/>
        <v>0</v>
      </c>
      <c r="G395" s="161">
        <f t="shared" si="23"/>
        <v>173.913043478261</v>
      </c>
      <c r="H395" s="161">
        <f t="shared" si="24"/>
        <v>0</v>
      </c>
    </row>
    <row r="396" ht="18" customHeight="1" spans="1:8">
      <c r="A396" s="99" t="s">
        <v>436</v>
      </c>
      <c r="B396" s="97">
        <v>0</v>
      </c>
      <c r="C396" s="97">
        <v>23</v>
      </c>
      <c r="D396" s="97"/>
      <c r="E396" s="97">
        <v>40</v>
      </c>
      <c r="F396" s="161">
        <f t="shared" si="22"/>
        <v>0</v>
      </c>
      <c r="G396" s="161">
        <f t="shared" si="23"/>
        <v>173.913043478261</v>
      </c>
      <c r="H396" s="161">
        <f t="shared" si="24"/>
        <v>0</v>
      </c>
    </row>
    <row r="397" ht="18" customHeight="1" spans="1:8">
      <c r="A397" s="99" t="s">
        <v>159</v>
      </c>
      <c r="B397" s="164">
        <f>SUM(B398,B403,B412,B419,B425,B429,B433,B437,B443,B450)</f>
        <v>114675</v>
      </c>
      <c r="C397" s="174">
        <f>SUM(C398,C403,C412,C419,C425,C429,C433,C437,C443,C450)</f>
        <v>102136</v>
      </c>
      <c r="D397" s="97">
        <f>SUM(D398,D403,D412,D419,D425,D429,D433,D437,D443,D450)</f>
        <v>109502</v>
      </c>
      <c r="E397" s="97">
        <f>SUM(E398,E403,E412,E419,E425,E429,E433,E437,E443,E450)</f>
        <v>111667</v>
      </c>
      <c r="F397" s="161">
        <f t="shared" si="22"/>
        <v>97.3769348157837</v>
      </c>
      <c r="G397" s="161">
        <f t="shared" si="23"/>
        <v>109.331675413175</v>
      </c>
      <c r="H397" s="161">
        <f t="shared" si="24"/>
        <v>1.97713283775638</v>
      </c>
    </row>
    <row r="398" ht="18" customHeight="1" spans="1:8">
      <c r="A398" s="99" t="s">
        <v>437</v>
      </c>
      <c r="B398" s="164">
        <f>SUM(B399:B402)</f>
        <v>300</v>
      </c>
      <c r="C398" s="174">
        <f>SUM(C399:C402)</f>
        <v>305</v>
      </c>
      <c r="D398" s="97">
        <f>SUM(D399:D402)</f>
        <v>339</v>
      </c>
      <c r="E398" s="97">
        <f>SUM(E399:E402)</f>
        <v>295</v>
      </c>
      <c r="F398" s="161">
        <f t="shared" si="22"/>
        <v>98.3333333333333</v>
      </c>
      <c r="G398" s="161">
        <f t="shared" si="23"/>
        <v>96.7213114754098</v>
      </c>
      <c r="H398" s="161">
        <f t="shared" si="24"/>
        <v>-12.9793510324484</v>
      </c>
    </row>
    <row r="399" ht="18" customHeight="1" spans="1:8">
      <c r="A399" s="99" t="s">
        <v>202</v>
      </c>
      <c r="B399" s="97">
        <v>300</v>
      </c>
      <c r="C399" s="176">
        <v>305</v>
      </c>
      <c r="D399" s="97">
        <v>289</v>
      </c>
      <c r="E399" s="97">
        <v>295</v>
      </c>
      <c r="F399" s="161">
        <f t="shared" si="22"/>
        <v>98.3333333333333</v>
      </c>
      <c r="G399" s="161">
        <f t="shared" si="23"/>
        <v>96.7213114754098</v>
      </c>
      <c r="H399" s="161">
        <f t="shared" si="24"/>
        <v>2.07612456747406</v>
      </c>
    </row>
    <row r="400" ht="18" customHeight="1" spans="1:8">
      <c r="A400" s="99" t="s">
        <v>203</v>
      </c>
      <c r="B400" s="97">
        <v>0</v>
      </c>
      <c r="C400" s="174">
        <v>0</v>
      </c>
      <c r="D400" s="97">
        <v>0</v>
      </c>
      <c r="E400" s="97">
        <v>0</v>
      </c>
      <c r="F400" s="161">
        <f t="shared" si="22"/>
        <v>0</v>
      </c>
      <c r="G400" s="161">
        <f t="shared" si="23"/>
        <v>0</v>
      </c>
      <c r="H400" s="161">
        <f t="shared" si="24"/>
        <v>0</v>
      </c>
    </row>
    <row r="401" ht="18" customHeight="1" spans="1:8">
      <c r="A401" s="99" t="s">
        <v>204</v>
      </c>
      <c r="B401" s="97">
        <v>0</v>
      </c>
      <c r="C401" s="176">
        <v>0</v>
      </c>
      <c r="D401" s="97">
        <v>0</v>
      </c>
      <c r="E401" s="97">
        <v>0</v>
      </c>
      <c r="F401" s="161">
        <f t="shared" si="22"/>
        <v>0</v>
      </c>
      <c r="G401" s="161">
        <f t="shared" si="23"/>
        <v>0</v>
      </c>
      <c r="H401" s="161">
        <f t="shared" si="24"/>
        <v>0</v>
      </c>
    </row>
    <row r="402" ht="18" customHeight="1" spans="1:8">
      <c r="A402" s="99" t="s">
        <v>438</v>
      </c>
      <c r="B402" s="97">
        <v>0</v>
      </c>
      <c r="C402" s="176">
        <v>0</v>
      </c>
      <c r="D402" s="97">
        <v>50</v>
      </c>
      <c r="E402" s="97">
        <v>0</v>
      </c>
      <c r="F402" s="161">
        <f t="shared" si="22"/>
        <v>0</v>
      </c>
      <c r="G402" s="161">
        <f t="shared" si="23"/>
        <v>0</v>
      </c>
      <c r="H402" s="161">
        <f t="shared" si="24"/>
        <v>-100</v>
      </c>
    </row>
    <row r="403" ht="18" customHeight="1" spans="1:8">
      <c r="A403" s="99" t="s">
        <v>439</v>
      </c>
      <c r="B403" s="164">
        <f>SUM(B404:B411)</f>
        <v>103650</v>
      </c>
      <c r="C403" s="174">
        <f>SUM(C404:C411)</f>
        <v>93506</v>
      </c>
      <c r="D403" s="97">
        <f>SUM(D404:D411)</f>
        <v>99367</v>
      </c>
      <c r="E403" s="97">
        <f>SUM(E404:E411)</f>
        <v>102295</v>
      </c>
      <c r="F403" s="161">
        <f t="shared" si="22"/>
        <v>98.6927158707188</v>
      </c>
      <c r="G403" s="161">
        <f t="shared" si="23"/>
        <v>109.39939683015</v>
      </c>
      <c r="H403" s="161">
        <f t="shared" si="24"/>
        <v>2.9466523091167</v>
      </c>
    </row>
    <row r="404" ht="18" customHeight="1" spans="1:8">
      <c r="A404" s="99" t="s">
        <v>440</v>
      </c>
      <c r="B404" s="97">
        <v>3600</v>
      </c>
      <c r="C404" s="174">
        <v>3603</v>
      </c>
      <c r="D404" s="97">
        <v>3497</v>
      </c>
      <c r="E404" s="97">
        <v>3980</v>
      </c>
      <c r="F404" s="161">
        <f t="shared" si="22"/>
        <v>110.555555555556</v>
      </c>
      <c r="G404" s="161">
        <f t="shared" si="23"/>
        <v>110.463502636692</v>
      </c>
      <c r="H404" s="161">
        <f t="shared" si="24"/>
        <v>13.8118387189019</v>
      </c>
    </row>
    <row r="405" ht="18" customHeight="1" spans="1:8">
      <c r="A405" s="99" t="s">
        <v>441</v>
      </c>
      <c r="B405" s="97">
        <v>46200</v>
      </c>
      <c r="C405" s="176">
        <v>48926</v>
      </c>
      <c r="D405" s="97">
        <v>45304</v>
      </c>
      <c r="E405" s="97">
        <v>46186</v>
      </c>
      <c r="F405" s="161">
        <f t="shared" si="22"/>
        <v>99.969696969697</v>
      </c>
      <c r="G405" s="161">
        <f t="shared" si="23"/>
        <v>94.3997056779626</v>
      </c>
      <c r="H405" s="161">
        <f t="shared" si="24"/>
        <v>1.946847960445</v>
      </c>
    </row>
    <row r="406" ht="18" customHeight="1" spans="1:8">
      <c r="A406" s="99" t="s">
        <v>442</v>
      </c>
      <c r="B406" s="97">
        <v>26800</v>
      </c>
      <c r="C406" s="176">
        <v>26469</v>
      </c>
      <c r="D406" s="97">
        <v>25314</v>
      </c>
      <c r="E406" s="97">
        <v>25887</v>
      </c>
      <c r="F406" s="161">
        <f t="shared" si="22"/>
        <v>96.5932835820896</v>
      </c>
      <c r="G406" s="161">
        <f t="shared" si="23"/>
        <v>97.8012014054177</v>
      </c>
      <c r="H406" s="161">
        <f t="shared" si="24"/>
        <v>2.26356956624794</v>
      </c>
    </row>
    <row r="407" ht="18" customHeight="1" spans="1:8">
      <c r="A407" s="99" t="s">
        <v>443</v>
      </c>
      <c r="B407" s="97">
        <v>9000</v>
      </c>
      <c r="C407" s="176">
        <v>9021</v>
      </c>
      <c r="D407" s="97">
        <v>8401</v>
      </c>
      <c r="E407" s="97">
        <v>8784</v>
      </c>
      <c r="F407" s="161">
        <f t="shared" si="22"/>
        <v>97.6</v>
      </c>
      <c r="G407" s="161">
        <f t="shared" si="23"/>
        <v>97.3727968074493</v>
      </c>
      <c r="H407" s="161">
        <f t="shared" si="24"/>
        <v>4.55898107368171</v>
      </c>
    </row>
    <row r="408" ht="18" customHeight="1" spans="1:8">
      <c r="A408" s="99" t="s">
        <v>444</v>
      </c>
      <c r="B408" s="97">
        <v>50</v>
      </c>
      <c r="C408" s="97">
        <v>26</v>
      </c>
      <c r="D408" s="97">
        <v>42</v>
      </c>
      <c r="E408" s="97">
        <v>51</v>
      </c>
      <c r="F408" s="161">
        <f t="shared" si="22"/>
        <v>102</v>
      </c>
      <c r="G408" s="161">
        <f t="shared" si="23"/>
        <v>196.153846153846</v>
      </c>
      <c r="H408" s="161">
        <f t="shared" si="24"/>
        <v>21.4285714285714</v>
      </c>
    </row>
    <row r="409" ht="18" customHeight="1" spans="1:8">
      <c r="A409" s="99" t="s">
        <v>445</v>
      </c>
      <c r="B409" s="97">
        <v>0</v>
      </c>
      <c r="C409" s="97">
        <v>0</v>
      </c>
      <c r="D409" s="97">
        <v>0</v>
      </c>
      <c r="E409" s="97">
        <v>0</v>
      </c>
      <c r="F409" s="161">
        <f t="shared" si="22"/>
        <v>0</v>
      </c>
      <c r="G409" s="161">
        <f t="shared" si="23"/>
        <v>0</v>
      </c>
      <c r="H409" s="161">
        <f t="shared" si="24"/>
        <v>0</v>
      </c>
    </row>
    <row r="410" ht="18" customHeight="1" spans="1:8">
      <c r="A410" s="99" t="s">
        <v>446</v>
      </c>
      <c r="B410" s="97">
        <v>0</v>
      </c>
      <c r="C410" s="97">
        <v>0</v>
      </c>
      <c r="D410" s="97">
        <v>0</v>
      </c>
      <c r="E410" s="97">
        <v>0</v>
      </c>
      <c r="F410" s="161">
        <f t="shared" si="22"/>
        <v>0</v>
      </c>
      <c r="G410" s="161">
        <f t="shared" si="23"/>
        <v>0</v>
      </c>
      <c r="H410" s="161">
        <f t="shared" si="24"/>
        <v>0</v>
      </c>
    </row>
    <row r="411" ht="18" customHeight="1" spans="1:8">
      <c r="A411" s="99" t="s">
        <v>447</v>
      </c>
      <c r="B411" s="97">
        <v>18000</v>
      </c>
      <c r="C411" s="180">
        <v>5461</v>
      </c>
      <c r="D411" s="97">
        <v>16809</v>
      </c>
      <c r="E411" s="97">
        <v>17407</v>
      </c>
      <c r="F411" s="161">
        <f t="shared" si="22"/>
        <v>96.7055555555555</v>
      </c>
      <c r="G411" s="161">
        <f t="shared" si="23"/>
        <v>318.751144479033</v>
      </c>
      <c r="H411" s="161">
        <f t="shared" si="24"/>
        <v>3.55761794276876</v>
      </c>
    </row>
    <row r="412" ht="18" customHeight="1" spans="1:8">
      <c r="A412" s="99" t="s">
        <v>448</v>
      </c>
      <c r="B412" s="164">
        <f>SUM(B413:B418)</f>
        <v>3505</v>
      </c>
      <c r="C412" s="174">
        <f>SUM(C413:C418)</f>
        <v>3291</v>
      </c>
      <c r="D412" s="97">
        <f>SUM(D413:D418)</f>
        <v>3278</v>
      </c>
      <c r="E412" s="97">
        <f>SUM(E413:E418)</f>
        <v>3351</v>
      </c>
      <c r="F412" s="161">
        <f t="shared" si="22"/>
        <v>95.6062767475036</v>
      </c>
      <c r="G412" s="161">
        <f t="shared" si="23"/>
        <v>101.823154056518</v>
      </c>
      <c r="H412" s="161">
        <f t="shared" si="24"/>
        <v>2.22696766320927</v>
      </c>
    </row>
    <row r="413" ht="18" customHeight="1" spans="1:8">
      <c r="A413" s="99" t="s">
        <v>449</v>
      </c>
      <c r="B413" s="97">
        <v>0</v>
      </c>
      <c r="C413" s="176">
        <v>0</v>
      </c>
      <c r="D413" s="97">
        <v>0</v>
      </c>
      <c r="E413" s="97">
        <v>0</v>
      </c>
      <c r="F413" s="161">
        <f t="shared" si="22"/>
        <v>0</v>
      </c>
      <c r="G413" s="161">
        <f t="shared" si="23"/>
        <v>0</v>
      </c>
      <c r="H413" s="161">
        <f t="shared" si="24"/>
        <v>0</v>
      </c>
    </row>
    <row r="414" ht="18" customHeight="1" spans="1:8">
      <c r="A414" s="99" t="s">
        <v>450</v>
      </c>
      <c r="B414" s="97">
        <v>1300</v>
      </c>
      <c r="C414" s="176">
        <v>146</v>
      </c>
      <c r="D414" s="97">
        <v>1200</v>
      </c>
      <c r="E414" s="97">
        <v>278</v>
      </c>
      <c r="F414" s="161">
        <f t="shared" si="22"/>
        <v>21.3846153846154</v>
      </c>
      <c r="G414" s="161">
        <f t="shared" si="23"/>
        <v>190.41095890411</v>
      </c>
      <c r="H414" s="161">
        <f t="shared" si="24"/>
        <v>-76.8333333333333</v>
      </c>
    </row>
    <row r="415" ht="18" customHeight="1" spans="1:8">
      <c r="A415" s="99" t="s">
        <v>451</v>
      </c>
      <c r="B415" s="97">
        <v>0</v>
      </c>
      <c r="C415" s="174">
        <v>0</v>
      </c>
      <c r="D415" s="97">
        <v>0</v>
      </c>
      <c r="E415" s="97">
        <v>0</v>
      </c>
      <c r="F415" s="161">
        <f t="shared" si="22"/>
        <v>0</v>
      </c>
      <c r="G415" s="161">
        <f t="shared" si="23"/>
        <v>0</v>
      </c>
      <c r="H415" s="161">
        <f t="shared" si="24"/>
        <v>0</v>
      </c>
    </row>
    <row r="416" ht="18" customHeight="1" spans="1:8">
      <c r="A416" s="99" t="s">
        <v>452</v>
      </c>
      <c r="B416" s="97">
        <v>2200</v>
      </c>
      <c r="C416" s="176">
        <v>3145</v>
      </c>
      <c r="D416" s="97">
        <v>2076</v>
      </c>
      <c r="E416" s="97">
        <v>3073</v>
      </c>
      <c r="F416" s="161">
        <f t="shared" si="22"/>
        <v>139.681818181818</v>
      </c>
      <c r="G416" s="161">
        <f t="shared" si="23"/>
        <v>97.7106518282989</v>
      </c>
      <c r="H416" s="161">
        <f t="shared" si="24"/>
        <v>48.0250481695568</v>
      </c>
    </row>
    <row r="417" ht="18" customHeight="1" spans="1:8">
      <c r="A417" s="99" t="s">
        <v>453</v>
      </c>
      <c r="B417" s="97">
        <v>5</v>
      </c>
      <c r="C417" s="176">
        <v>0</v>
      </c>
      <c r="D417" s="97">
        <v>2</v>
      </c>
      <c r="E417" s="97">
        <v>0</v>
      </c>
      <c r="F417" s="161">
        <f t="shared" si="22"/>
        <v>0</v>
      </c>
      <c r="G417" s="161">
        <f t="shared" si="23"/>
        <v>0</v>
      </c>
      <c r="H417" s="161">
        <f t="shared" si="24"/>
        <v>-100</v>
      </c>
    </row>
    <row r="418" ht="18" customHeight="1" spans="1:8">
      <c r="A418" s="99" t="s">
        <v>454</v>
      </c>
      <c r="B418" s="97">
        <v>0</v>
      </c>
      <c r="C418" s="176">
        <v>0</v>
      </c>
      <c r="D418" s="97">
        <v>0</v>
      </c>
      <c r="E418" s="97">
        <v>0</v>
      </c>
      <c r="F418" s="161">
        <f t="shared" si="22"/>
        <v>0</v>
      </c>
      <c r="G418" s="161">
        <f t="shared" si="23"/>
        <v>0</v>
      </c>
      <c r="H418" s="161">
        <f t="shared" si="24"/>
        <v>0</v>
      </c>
    </row>
    <row r="419" ht="18" customHeight="1" spans="1:8">
      <c r="A419" s="99" t="s">
        <v>455</v>
      </c>
      <c r="B419" s="164">
        <f>SUM(B420:B424)</f>
        <v>0</v>
      </c>
      <c r="C419" s="174">
        <f>SUM(C420:C424)</f>
        <v>0</v>
      </c>
      <c r="D419" s="97">
        <f>SUM(D420:D424)</f>
        <v>0</v>
      </c>
      <c r="E419" s="97">
        <f>SUM(E420:E424)</f>
        <v>0</v>
      </c>
      <c r="F419" s="161">
        <f t="shared" si="22"/>
        <v>0</v>
      </c>
      <c r="G419" s="161">
        <f t="shared" si="23"/>
        <v>0</v>
      </c>
      <c r="H419" s="161">
        <f t="shared" si="24"/>
        <v>0</v>
      </c>
    </row>
    <row r="420" ht="18" customHeight="1" spans="1:8">
      <c r="A420" s="99" t="s">
        <v>456</v>
      </c>
      <c r="B420" s="97">
        <v>0</v>
      </c>
      <c r="C420" s="176">
        <v>0</v>
      </c>
      <c r="D420" s="97">
        <v>0</v>
      </c>
      <c r="E420" s="97">
        <v>0</v>
      </c>
      <c r="F420" s="161">
        <f t="shared" si="22"/>
        <v>0</v>
      </c>
      <c r="G420" s="161">
        <f t="shared" si="23"/>
        <v>0</v>
      </c>
      <c r="H420" s="161">
        <f t="shared" si="24"/>
        <v>0</v>
      </c>
    </row>
    <row r="421" ht="18" customHeight="1" spans="1:8">
      <c r="A421" s="99" t="s">
        <v>457</v>
      </c>
      <c r="B421" s="97">
        <v>0</v>
      </c>
      <c r="C421" s="97">
        <v>0</v>
      </c>
      <c r="D421" s="97">
        <v>0</v>
      </c>
      <c r="E421" s="97">
        <v>0</v>
      </c>
      <c r="F421" s="161">
        <f t="shared" si="22"/>
        <v>0</v>
      </c>
      <c r="G421" s="161">
        <f t="shared" si="23"/>
        <v>0</v>
      </c>
      <c r="H421" s="161">
        <f t="shared" si="24"/>
        <v>0</v>
      </c>
    </row>
    <row r="422" ht="18" customHeight="1" spans="1:8">
      <c r="A422" s="99" t="s">
        <v>458</v>
      </c>
      <c r="B422" s="97">
        <v>0</v>
      </c>
      <c r="C422" s="176">
        <v>0</v>
      </c>
      <c r="D422" s="97">
        <v>0</v>
      </c>
      <c r="E422" s="97">
        <v>0</v>
      </c>
      <c r="F422" s="161">
        <f t="shared" si="22"/>
        <v>0</v>
      </c>
      <c r="G422" s="161">
        <f t="shared" si="23"/>
        <v>0</v>
      </c>
      <c r="H422" s="161">
        <f t="shared" si="24"/>
        <v>0</v>
      </c>
    </row>
    <row r="423" ht="18" customHeight="1" spans="1:8">
      <c r="A423" s="99" t="s">
        <v>459</v>
      </c>
      <c r="B423" s="97">
        <v>0</v>
      </c>
      <c r="C423" s="176">
        <v>0</v>
      </c>
      <c r="D423" s="97">
        <v>0</v>
      </c>
      <c r="E423" s="97">
        <v>0</v>
      </c>
      <c r="F423" s="161">
        <f t="shared" si="22"/>
        <v>0</v>
      </c>
      <c r="G423" s="161">
        <f t="shared" si="23"/>
        <v>0</v>
      </c>
      <c r="H423" s="161">
        <f t="shared" si="24"/>
        <v>0</v>
      </c>
    </row>
    <row r="424" ht="18" customHeight="1" spans="1:8">
      <c r="A424" s="99" t="s">
        <v>460</v>
      </c>
      <c r="B424" s="97">
        <v>0</v>
      </c>
      <c r="C424" s="176">
        <v>0</v>
      </c>
      <c r="D424" s="97">
        <v>0</v>
      </c>
      <c r="E424" s="97">
        <v>0</v>
      </c>
      <c r="F424" s="161">
        <f t="shared" si="22"/>
        <v>0</v>
      </c>
      <c r="G424" s="161">
        <f t="shared" si="23"/>
        <v>0</v>
      </c>
      <c r="H424" s="161">
        <f t="shared" si="24"/>
        <v>0</v>
      </c>
    </row>
    <row r="425" ht="18" customHeight="1" spans="1:8">
      <c r="A425" s="99" t="s">
        <v>461</v>
      </c>
      <c r="B425" s="164">
        <f>SUM(B426:B428)</f>
        <v>0</v>
      </c>
      <c r="C425" s="174">
        <f>SUM(C426:C428)</f>
        <v>0</v>
      </c>
      <c r="D425" s="97">
        <f>SUM(D426:D428)</f>
        <v>0</v>
      </c>
      <c r="E425" s="97">
        <f>SUM(E426:E428)</f>
        <v>0</v>
      </c>
      <c r="F425" s="161">
        <f t="shared" si="22"/>
        <v>0</v>
      </c>
      <c r="G425" s="161">
        <f t="shared" si="23"/>
        <v>0</v>
      </c>
      <c r="H425" s="161">
        <f t="shared" si="24"/>
        <v>0</v>
      </c>
    </row>
    <row r="426" ht="18" customHeight="1" spans="1:8">
      <c r="A426" s="99" t="s">
        <v>462</v>
      </c>
      <c r="B426" s="97">
        <v>0</v>
      </c>
      <c r="C426" s="176">
        <v>0</v>
      </c>
      <c r="D426" s="97">
        <v>0</v>
      </c>
      <c r="E426" s="97">
        <v>0</v>
      </c>
      <c r="F426" s="161">
        <f t="shared" si="22"/>
        <v>0</v>
      </c>
      <c r="G426" s="161">
        <f t="shared" si="23"/>
        <v>0</v>
      </c>
      <c r="H426" s="161">
        <f t="shared" si="24"/>
        <v>0</v>
      </c>
    </row>
    <row r="427" ht="18" customHeight="1" spans="1:8">
      <c r="A427" s="99" t="s">
        <v>463</v>
      </c>
      <c r="B427" s="97">
        <v>0</v>
      </c>
      <c r="C427" s="167">
        <v>0</v>
      </c>
      <c r="D427" s="97">
        <v>0</v>
      </c>
      <c r="E427" s="97">
        <v>0</v>
      </c>
      <c r="F427" s="161">
        <f t="shared" si="22"/>
        <v>0</v>
      </c>
      <c r="G427" s="161">
        <f t="shared" si="23"/>
        <v>0</v>
      </c>
      <c r="H427" s="161">
        <f t="shared" si="24"/>
        <v>0</v>
      </c>
    </row>
    <row r="428" ht="18" customHeight="1" spans="1:8">
      <c r="A428" s="99" t="s">
        <v>464</v>
      </c>
      <c r="B428" s="97">
        <v>0</v>
      </c>
      <c r="C428" s="97">
        <v>0</v>
      </c>
      <c r="D428" s="97">
        <v>0</v>
      </c>
      <c r="E428" s="97">
        <v>0</v>
      </c>
      <c r="F428" s="161">
        <f t="shared" si="22"/>
        <v>0</v>
      </c>
      <c r="G428" s="161">
        <f t="shared" si="23"/>
        <v>0</v>
      </c>
      <c r="H428" s="161">
        <f t="shared" si="24"/>
        <v>0</v>
      </c>
    </row>
    <row r="429" ht="18" customHeight="1" spans="1:8">
      <c r="A429" s="99" t="s">
        <v>465</v>
      </c>
      <c r="B429" s="164">
        <f>SUM(B430:B432)</f>
        <v>0</v>
      </c>
      <c r="C429" s="174">
        <f>SUM(C430:C432)</f>
        <v>0</v>
      </c>
      <c r="D429" s="97">
        <f>SUM(D430:D432)</f>
        <v>0</v>
      </c>
      <c r="E429" s="97">
        <f>SUM(E430:E432)</f>
        <v>0</v>
      </c>
      <c r="F429" s="161">
        <f t="shared" si="22"/>
        <v>0</v>
      </c>
      <c r="G429" s="161">
        <f t="shared" si="23"/>
        <v>0</v>
      </c>
      <c r="H429" s="161">
        <f t="shared" si="24"/>
        <v>0</v>
      </c>
    </row>
    <row r="430" ht="18" customHeight="1" spans="1:8">
      <c r="A430" s="99" t="s">
        <v>466</v>
      </c>
      <c r="B430" s="97">
        <v>0</v>
      </c>
      <c r="C430" s="97">
        <v>0</v>
      </c>
      <c r="D430" s="97">
        <v>0</v>
      </c>
      <c r="E430" s="97">
        <v>0</v>
      </c>
      <c r="F430" s="161">
        <f t="shared" si="22"/>
        <v>0</v>
      </c>
      <c r="G430" s="161">
        <f t="shared" si="23"/>
        <v>0</v>
      </c>
      <c r="H430" s="161">
        <f t="shared" si="24"/>
        <v>0</v>
      </c>
    </row>
    <row r="431" ht="18" customHeight="1" spans="1:8">
      <c r="A431" s="99" t="s">
        <v>467</v>
      </c>
      <c r="B431" s="160">
        <v>0</v>
      </c>
      <c r="C431" s="160">
        <v>0</v>
      </c>
      <c r="D431" s="97">
        <v>0</v>
      </c>
      <c r="E431" s="97">
        <v>0</v>
      </c>
      <c r="F431" s="161">
        <f t="shared" si="22"/>
        <v>0</v>
      </c>
      <c r="G431" s="161">
        <f t="shared" si="23"/>
        <v>0</v>
      </c>
      <c r="H431" s="161">
        <f t="shared" si="24"/>
        <v>0</v>
      </c>
    </row>
    <row r="432" ht="18" customHeight="1" spans="1:8">
      <c r="A432" s="99" t="s">
        <v>468</v>
      </c>
      <c r="B432" s="160">
        <v>0</v>
      </c>
      <c r="C432" s="168">
        <v>0</v>
      </c>
      <c r="D432" s="97">
        <v>0</v>
      </c>
      <c r="E432" s="97">
        <v>0</v>
      </c>
      <c r="F432" s="161">
        <f t="shared" si="22"/>
        <v>0</v>
      </c>
      <c r="G432" s="161">
        <f t="shared" si="23"/>
        <v>0</v>
      </c>
      <c r="H432" s="161">
        <f t="shared" si="24"/>
        <v>0</v>
      </c>
    </row>
    <row r="433" ht="18" customHeight="1" spans="1:8">
      <c r="A433" s="99" t="s">
        <v>469</v>
      </c>
      <c r="B433" s="164">
        <f>SUM(B434:B436)</f>
        <v>950</v>
      </c>
      <c r="C433" s="174">
        <f>SUM(C434:C436)</f>
        <v>872</v>
      </c>
      <c r="D433" s="97">
        <f>SUM(D434:D436)</f>
        <v>868</v>
      </c>
      <c r="E433" s="97">
        <f>SUM(E434:E436)</f>
        <v>892</v>
      </c>
      <c r="F433" s="161">
        <f t="shared" si="22"/>
        <v>93.8947368421053</v>
      </c>
      <c r="G433" s="161">
        <f t="shared" si="23"/>
        <v>102.293577981651</v>
      </c>
      <c r="H433" s="161">
        <f t="shared" si="24"/>
        <v>2.76497695852536</v>
      </c>
    </row>
    <row r="434" ht="18" customHeight="1" spans="1:8">
      <c r="A434" s="99" t="s">
        <v>470</v>
      </c>
      <c r="B434" s="164">
        <v>600</v>
      </c>
      <c r="C434" s="166">
        <v>575</v>
      </c>
      <c r="D434" s="97">
        <v>557</v>
      </c>
      <c r="E434" s="97">
        <v>615</v>
      </c>
      <c r="F434" s="161">
        <f t="shared" si="22"/>
        <v>102.5</v>
      </c>
      <c r="G434" s="161">
        <f t="shared" si="23"/>
        <v>106.95652173913</v>
      </c>
      <c r="H434" s="161">
        <f t="shared" si="24"/>
        <v>10.4129263913824</v>
      </c>
    </row>
    <row r="435" ht="18" customHeight="1" spans="1:8">
      <c r="A435" s="99" t="s">
        <v>471</v>
      </c>
      <c r="B435" s="164">
        <v>350</v>
      </c>
      <c r="C435" s="103">
        <v>297</v>
      </c>
      <c r="D435" s="97">
        <v>311</v>
      </c>
      <c r="E435" s="97">
        <v>277</v>
      </c>
      <c r="F435" s="161">
        <f t="shared" si="22"/>
        <v>79.1428571428572</v>
      </c>
      <c r="G435" s="161">
        <f t="shared" si="23"/>
        <v>93.2659932659933</v>
      </c>
      <c r="H435" s="161">
        <f t="shared" si="24"/>
        <v>-10.9324758842444</v>
      </c>
    </row>
    <row r="436" ht="18" customHeight="1" spans="1:8">
      <c r="A436" s="99" t="s">
        <v>472</v>
      </c>
      <c r="B436" s="162">
        <v>0</v>
      </c>
      <c r="C436" s="163">
        <v>0</v>
      </c>
      <c r="D436" s="97">
        <v>0</v>
      </c>
      <c r="E436" s="97">
        <v>0</v>
      </c>
      <c r="F436" s="161">
        <f t="shared" si="22"/>
        <v>0</v>
      </c>
      <c r="G436" s="161">
        <f t="shared" si="23"/>
        <v>0</v>
      </c>
      <c r="H436" s="161">
        <f t="shared" si="24"/>
        <v>0</v>
      </c>
    </row>
    <row r="437" ht="18" customHeight="1" spans="1:8">
      <c r="A437" s="99" t="s">
        <v>473</v>
      </c>
      <c r="B437" s="164">
        <f>SUM(B438:B442)</f>
        <v>200</v>
      </c>
      <c r="C437" s="174">
        <f>SUM(C438:C442)</f>
        <v>70</v>
      </c>
      <c r="D437" s="97">
        <f>SUM(D438:D442)</f>
        <v>0</v>
      </c>
      <c r="E437" s="97">
        <f>SUM(E438:E442)</f>
        <v>162</v>
      </c>
      <c r="F437" s="161">
        <f t="shared" si="22"/>
        <v>81</v>
      </c>
      <c r="G437" s="161">
        <f t="shared" si="23"/>
        <v>231.428571428571</v>
      </c>
      <c r="H437" s="161">
        <f t="shared" si="24"/>
        <v>0</v>
      </c>
    </row>
    <row r="438" ht="18" customHeight="1" spans="1:8">
      <c r="A438" s="99" t="s">
        <v>474</v>
      </c>
      <c r="B438" s="162">
        <v>200</v>
      </c>
      <c r="C438" s="163">
        <v>70</v>
      </c>
      <c r="D438" s="97"/>
      <c r="E438" s="97">
        <v>162</v>
      </c>
      <c r="F438" s="161">
        <f t="shared" si="22"/>
        <v>81</v>
      </c>
      <c r="G438" s="161">
        <f t="shared" si="23"/>
        <v>231.428571428571</v>
      </c>
      <c r="H438" s="161">
        <f t="shared" si="24"/>
        <v>0</v>
      </c>
    </row>
    <row r="439" ht="18" customHeight="1" spans="1:8">
      <c r="A439" s="99" t="s">
        <v>475</v>
      </c>
      <c r="B439" s="162">
        <v>0</v>
      </c>
      <c r="C439" s="163">
        <v>0</v>
      </c>
      <c r="D439" s="97">
        <v>0</v>
      </c>
      <c r="E439" s="97">
        <v>0</v>
      </c>
      <c r="F439" s="161">
        <f t="shared" si="22"/>
        <v>0</v>
      </c>
      <c r="G439" s="161">
        <f t="shared" si="23"/>
        <v>0</v>
      </c>
      <c r="H439" s="161">
        <f t="shared" si="24"/>
        <v>0</v>
      </c>
    </row>
    <row r="440" ht="18" customHeight="1" spans="1:8">
      <c r="A440" s="99" t="s">
        <v>476</v>
      </c>
      <c r="B440" s="162">
        <v>0</v>
      </c>
      <c r="C440" s="163">
        <v>0</v>
      </c>
      <c r="D440" s="97">
        <v>0</v>
      </c>
      <c r="E440" s="97">
        <v>0</v>
      </c>
      <c r="F440" s="161">
        <f t="shared" si="22"/>
        <v>0</v>
      </c>
      <c r="G440" s="161">
        <f t="shared" si="23"/>
        <v>0</v>
      </c>
      <c r="H440" s="161">
        <f t="shared" si="24"/>
        <v>0</v>
      </c>
    </row>
    <row r="441" ht="18" customHeight="1" spans="1:8">
      <c r="A441" s="99" t="s">
        <v>477</v>
      </c>
      <c r="B441" s="162">
        <v>0</v>
      </c>
      <c r="C441" s="163">
        <v>0</v>
      </c>
      <c r="D441" s="97">
        <v>0</v>
      </c>
      <c r="E441" s="97">
        <v>0</v>
      </c>
      <c r="F441" s="161">
        <f t="shared" si="22"/>
        <v>0</v>
      </c>
      <c r="G441" s="161">
        <f t="shared" si="23"/>
        <v>0</v>
      </c>
      <c r="H441" s="161">
        <f t="shared" si="24"/>
        <v>0</v>
      </c>
    </row>
    <row r="442" ht="18" customHeight="1" spans="1:8">
      <c r="A442" s="99" t="s">
        <v>478</v>
      </c>
      <c r="B442" s="162">
        <v>0</v>
      </c>
      <c r="C442" s="160">
        <v>0</v>
      </c>
      <c r="D442" s="97">
        <v>0</v>
      </c>
      <c r="E442" s="97">
        <v>0</v>
      </c>
      <c r="F442" s="161">
        <f t="shared" si="22"/>
        <v>0</v>
      </c>
      <c r="G442" s="161">
        <f t="shared" si="23"/>
        <v>0</v>
      </c>
      <c r="H442" s="161">
        <f t="shared" si="24"/>
        <v>0</v>
      </c>
    </row>
    <row r="443" ht="18" customHeight="1" spans="1:8">
      <c r="A443" s="99" t="s">
        <v>479</v>
      </c>
      <c r="B443" s="164">
        <f>SUM(B444:B449)</f>
        <v>6000</v>
      </c>
      <c r="C443" s="174">
        <f>SUM(C444:C449)</f>
        <v>4084</v>
      </c>
      <c r="D443" s="97">
        <f>SUM(D444:D449)</f>
        <v>5600</v>
      </c>
      <c r="E443" s="97">
        <f>SUM(E444:E449)</f>
        <v>4667</v>
      </c>
      <c r="F443" s="161">
        <f t="shared" si="22"/>
        <v>77.7833333333333</v>
      </c>
      <c r="G443" s="161">
        <f t="shared" si="23"/>
        <v>114.275220372184</v>
      </c>
      <c r="H443" s="161">
        <f t="shared" si="24"/>
        <v>-16.6607142857143</v>
      </c>
    </row>
    <row r="444" ht="18" customHeight="1" spans="1:8">
      <c r="A444" s="99" t="s">
        <v>480</v>
      </c>
      <c r="B444" s="164">
        <v>0</v>
      </c>
      <c r="C444" s="103">
        <v>0</v>
      </c>
      <c r="D444" s="97">
        <v>0</v>
      </c>
      <c r="E444" s="97">
        <v>0</v>
      </c>
      <c r="F444" s="161">
        <f t="shared" si="22"/>
        <v>0</v>
      </c>
      <c r="G444" s="161">
        <f t="shared" si="23"/>
        <v>0</v>
      </c>
      <c r="H444" s="161">
        <f t="shared" si="24"/>
        <v>0</v>
      </c>
    </row>
    <row r="445" ht="18" customHeight="1" spans="1:8">
      <c r="A445" s="99" t="s">
        <v>481</v>
      </c>
      <c r="B445" s="162">
        <v>0</v>
      </c>
      <c r="C445" s="163">
        <v>0</v>
      </c>
      <c r="D445" s="97">
        <v>0</v>
      </c>
      <c r="E445" s="97">
        <v>0</v>
      </c>
      <c r="F445" s="161">
        <f t="shared" si="22"/>
        <v>0</v>
      </c>
      <c r="G445" s="161">
        <f t="shared" si="23"/>
        <v>0</v>
      </c>
      <c r="H445" s="161">
        <f t="shared" si="24"/>
        <v>0</v>
      </c>
    </row>
    <row r="446" ht="18" customHeight="1" spans="1:8">
      <c r="A446" s="99" t="s">
        <v>482</v>
      </c>
      <c r="B446" s="160">
        <v>0</v>
      </c>
      <c r="C446" s="168">
        <v>0</v>
      </c>
      <c r="D446" s="97">
        <v>0</v>
      </c>
      <c r="E446" s="97">
        <v>0</v>
      </c>
      <c r="F446" s="161">
        <f t="shared" si="22"/>
        <v>0</v>
      </c>
      <c r="G446" s="161">
        <f t="shared" si="23"/>
        <v>0</v>
      </c>
      <c r="H446" s="161">
        <f t="shared" si="24"/>
        <v>0</v>
      </c>
    </row>
    <row r="447" ht="18" customHeight="1" spans="1:8">
      <c r="A447" s="99" t="s">
        <v>483</v>
      </c>
      <c r="B447" s="164">
        <v>0</v>
      </c>
      <c r="C447" s="126">
        <v>0</v>
      </c>
      <c r="D447" s="97">
        <v>0</v>
      </c>
      <c r="E447" s="97">
        <v>0</v>
      </c>
      <c r="F447" s="161">
        <f t="shared" si="22"/>
        <v>0</v>
      </c>
      <c r="G447" s="161">
        <f t="shared" si="23"/>
        <v>0</v>
      </c>
      <c r="H447" s="161">
        <f t="shared" si="24"/>
        <v>0</v>
      </c>
    </row>
    <row r="448" ht="18" customHeight="1" spans="1:8">
      <c r="A448" s="99" t="s">
        <v>484</v>
      </c>
      <c r="B448" s="162">
        <v>0</v>
      </c>
      <c r="C448" s="160">
        <v>0</v>
      </c>
      <c r="D448" s="97">
        <v>0</v>
      </c>
      <c r="E448" s="97">
        <v>0</v>
      </c>
      <c r="F448" s="161">
        <f t="shared" si="22"/>
        <v>0</v>
      </c>
      <c r="G448" s="161">
        <f t="shared" si="23"/>
        <v>0</v>
      </c>
      <c r="H448" s="161">
        <f t="shared" si="24"/>
        <v>0</v>
      </c>
    </row>
    <row r="449" ht="18" customHeight="1" spans="1:8">
      <c r="A449" s="99" t="s">
        <v>485</v>
      </c>
      <c r="B449" s="164">
        <v>6000</v>
      </c>
      <c r="C449" s="103">
        <v>4084</v>
      </c>
      <c r="D449" s="97">
        <v>5600</v>
      </c>
      <c r="E449" s="97">
        <v>4667</v>
      </c>
      <c r="F449" s="161">
        <f t="shared" si="22"/>
        <v>77.7833333333333</v>
      </c>
      <c r="G449" s="161">
        <f t="shared" si="23"/>
        <v>114.275220372184</v>
      </c>
      <c r="H449" s="161">
        <f t="shared" si="24"/>
        <v>-16.6607142857143</v>
      </c>
    </row>
    <row r="450" ht="18" customHeight="1" spans="1:8">
      <c r="A450" s="99" t="s">
        <v>486</v>
      </c>
      <c r="B450" s="164">
        <f>B451</f>
        <v>70</v>
      </c>
      <c r="C450" s="174">
        <f>C451</f>
        <v>8</v>
      </c>
      <c r="D450" s="97">
        <f>D451</f>
        <v>50</v>
      </c>
      <c r="E450" s="97">
        <f>E451</f>
        <v>5</v>
      </c>
      <c r="F450" s="161">
        <f t="shared" si="22"/>
        <v>7.14285714285714</v>
      </c>
      <c r="G450" s="161">
        <f t="shared" si="23"/>
        <v>62.5</v>
      </c>
      <c r="H450" s="161">
        <f t="shared" si="24"/>
        <v>-90</v>
      </c>
    </row>
    <row r="451" ht="18" customHeight="1" spans="1:8">
      <c r="A451" s="99" t="s">
        <v>487</v>
      </c>
      <c r="B451" s="162">
        <v>70</v>
      </c>
      <c r="C451" s="160">
        <v>8</v>
      </c>
      <c r="D451" s="97">
        <v>50</v>
      </c>
      <c r="E451" s="97">
        <v>5</v>
      </c>
      <c r="F451" s="161">
        <f t="shared" si="22"/>
        <v>7.14285714285714</v>
      </c>
      <c r="G451" s="161">
        <f t="shared" si="23"/>
        <v>62.5</v>
      </c>
      <c r="H451" s="161">
        <f t="shared" si="24"/>
        <v>-90</v>
      </c>
    </row>
    <row r="452" ht="18" customHeight="1" spans="1:8">
      <c r="A452" s="99" t="s">
        <v>160</v>
      </c>
      <c r="B452" s="164">
        <f>SUM(B453,B458,B467,B473,B479,B484,B489,B496,B500,B503)</f>
        <v>1050</v>
      </c>
      <c r="C452" s="174">
        <f>SUM(C453,C458,C467,C473,C479,C484,C489,C496,C500,C503)</f>
        <v>556</v>
      </c>
      <c r="D452" s="97">
        <f>SUM(D453,D458,D467,D473,D479,D484,D489,D496,D500,D503)</f>
        <v>967</v>
      </c>
      <c r="E452" s="97">
        <f>SUM(E453,E458,E467,E473,E479,E484,E489,E496,E500,E503)</f>
        <v>621</v>
      </c>
      <c r="F452" s="161">
        <f t="shared" si="22"/>
        <v>59.1428571428571</v>
      </c>
      <c r="G452" s="161">
        <f t="shared" si="23"/>
        <v>111.690647482014</v>
      </c>
      <c r="H452" s="161">
        <f t="shared" si="24"/>
        <v>-35.7807652533609</v>
      </c>
    </row>
    <row r="453" ht="18" customHeight="1" spans="1:8">
      <c r="A453" s="99" t="s">
        <v>488</v>
      </c>
      <c r="B453" s="164">
        <f>SUM(B454:B457)</f>
        <v>200</v>
      </c>
      <c r="C453" s="174">
        <f>SUM(C454:C457)</f>
        <v>156</v>
      </c>
      <c r="D453" s="97">
        <f>SUM(D454:D457)</f>
        <v>153</v>
      </c>
      <c r="E453" s="97">
        <f>SUM(E454:E457)</f>
        <v>152</v>
      </c>
      <c r="F453" s="161">
        <f t="shared" ref="F453:F516" si="25">IF(B453&lt;&gt;0,(E453/B453)*100,0)</f>
        <v>76</v>
      </c>
      <c r="G453" s="161">
        <f t="shared" ref="G453:G516" si="26">IF(C453&lt;&gt;0,(E453/C453)*100,0)</f>
        <v>97.4358974358974</v>
      </c>
      <c r="H453" s="161">
        <f t="shared" ref="H453:H516" si="27">IF(D453&lt;&gt;0,(E453/D453-1)*100,0)</f>
        <v>-0.653594771241828</v>
      </c>
    </row>
    <row r="454" ht="18" customHeight="1" spans="1:8">
      <c r="A454" s="99" t="s">
        <v>202</v>
      </c>
      <c r="B454" s="180">
        <v>200</v>
      </c>
      <c r="C454" s="176">
        <v>156</v>
      </c>
      <c r="D454" s="97">
        <v>153</v>
      </c>
      <c r="E454" s="97">
        <v>152</v>
      </c>
      <c r="F454" s="161">
        <f t="shared" si="25"/>
        <v>76</v>
      </c>
      <c r="G454" s="161">
        <f t="shared" si="26"/>
        <v>97.4358974358974</v>
      </c>
      <c r="H454" s="161">
        <f t="shared" si="27"/>
        <v>-0.653594771241828</v>
      </c>
    </row>
    <row r="455" ht="18" customHeight="1" spans="1:8">
      <c r="A455" s="99" t="s">
        <v>203</v>
      </c>
      <c r="B455" s="180">
        <v>0</v>
      </c>
      <c r="C455" s="176">
        <v>0</v>
      </c>
      <c r="D455" s="97">
        <v>0</v>
      </c>
      <c r="E455" s="97">
        <v>0</v>
      </c>
      <c r="F455" s="161">
        <f t="shared" si="25"/>
        <v>0</v>
      </c>
      <c r="G455" s="161">
        <f t="shared" si="26"/>
        <v>0</v>
      </c>
      <c r="H455" s="161">
        <f t="shared" si="27"/>
        <v>0</v>
      </c>
    </row>
    <row r="456" ht="18" customHeight="1" spans="1:8">
      <c r="A456" s="99" t="s">
        <v>204</v>
      </c>
      <c r="B456" s="97">
        <v>0</v>
      </c>
      <c r="C456" s="97">
        <v>0</v>
      </c>
      <c r="D456" s="97">
        <v>0</v>
      </c>
      <c r="E456" s="97">
        <v>0</v>
      </c>
      <c r="F456" s="161">
        <f t="shared" si="25"/>
        <v>0</v>
      </c>
      <c r="G456" s="161">
        <f t="shared" si="26"/>
        <v>0</v>
      </c>
      <c r="H456" s="161">
        <f t="shared" si="27"/>
        <v>0</v>
      </c>
    </row>
    <row r="457" ht="18" customHeight="1" spans="1:8">
      <c r="A457" s="99" t="s">
        <v>489</v>
      </c>
      <c r="B457" s="97">
        <v>0</v>
      </c>
      <c r="C457" s="176">
        <v>0</v>
      </c>
      <c r="D457" s="97">
        <v>0</v>
      </c>
      <c r="E457" s="97">
        <v>0</v>
      </c>
      <c r="F457" s="161">
        <f t="shared" si="25"/>
        <v>0</v>
      </c>
      <c r="G457" s="161">
        <f t="shared" si="26"/>
        <v>0</v>
      </c>
      <c r="H457" s="161">
        <f t="shared" si="27"/>
        <v>0</v>
      </c>
    </row>
    <row r="458" ht="18" customHeight="1" spans="1:8">
      <c r="A458" s="99" t="s">
        <v>490</v>
      </c>
      <c r="B458" s="164">
        <f>SUM(B459:B466)</f>
        <v>0</v>
      </c>
      <c r="C458" s="174">
        <f>SUM(C459:C466)</f>
        <v>0</v>
      </c>
      <c r="D458" s="97">
        <f>SUM(D459:D466)</f>
        <v>0</v>
      </c>
      <c r="E458" s="97">
        <f>SUM(E459:E466)</f>
        <v>0</v>
      </c>
      <c r="F458" s="161">
        <f t="shared" si="25"/>
        <v>0</v>
      </c>
      <c r="G458" s="161">
        <f t="shared" si="26"/>
        <v>0</v>
      </c>
      <c r="H458" s="161">
        <f t="shared" si="27"/>
        <v>0</v>
      </c>
    </row>
    <row r="459" ht="18" customHeight="1" spans="1:8">
      <c r="A459" s="99" t="s">
        <v>491</v>
      </c>
      <c r="B459" s="97">
        <v>0</v>
      </c>
      <c r="C459" s="180">
        <v>0</v>
      </c>
      <c r="D459" s="97">
        <v>0</v>
      </c>
      <c r="E459" s="97">
        <v>0</v>
      </c>
      <c r="F459" s="161">
        <f t="shared" si="25"/>
        <v>0</v>
      </c>
      <c r="G459" s="161">
        <f t="shared" si="26"/>
        <v>0</v>
      </c>
      <c r="H459" s="161">
        <f t="shared" si="27"/>
        <v>0</v>
      </c>
    </row>
    <row r="460" ht="18" customHeight="1" spans="1:8">
      <c r="A460" s="99" t="s">
        <v>492</v>
      </c>
      <c r="B460" s="97">
        <v>0</v>
      </c>
      <c r="C460" s="97">
        <v>0</v>
      </c>
      <c r="D460" s="97">
        <v>0</v>
      </c>
      <c r="E460" s="97">
        <v>0</v>
      </c>
      <c r="F460" s="161">
        <f t="shared" si="25"/>
        <v>0</v>
      </c>
      <c r="G460" s="161">
        <f t="shared" si="26"/>
        <v>0</v>
      </c>
      <c r="H460" s="161">
        <f t="shared" si="27"/>
        <v>0</v>
      </c>
    </row>
    <row r="461" ht="18" customHeight="1" spans="1:8">
      <c r="A461" s="99" t="s">
        <v>493</v>
      </c>
      <c r="B461" s="97">
        <v>0</v>
      </c>
      <c r="C461" s="176">
        <v>0</v>
      </c>
      <c r="D461" s="97">
        <v>0</v>
      </c>
      <c r="E461" s="97">
        <v>0</v>
      </c>
      <c r="F461" s="161">
        <f t="shared" si="25"/>
        <v>0</v>
      </c>
      <c r="G461" s="161">
        <f t="shared" si="26"/>
        <v>0</v>
      </c>
      <c r="H461" s="161">
        <f t="shared" si="27"/>
        <v>0</v>
      </c>
    </row>
    <row r="462" ht="18" customHeight="1" spans="1:8">
      <c r="A462" s="99" t="s">
        <v>494</v>
      </c>
      <c r="B462" s="97">
        <v>0</v>
      </c>
      <c r="C462" s="176">
        <v>0</v>
      </c>
      <c r="D462" s="97">
        <v>0</v>
      </c>
      <c r="E462" s="97">
        <v>0</v>
      </c>
      <c r="F462" s="161">
        <f t="shared" si="25"/>
        <v>0</v>
      </c>
      <c r="G462" s="161">
        <f t="shared" si="26"/>
        <v>0</v>
      </c>
      <c r="H462" s="161">
        <f t="shared" si="27"/>
        <v>0</v>
      </c>
    </row>
    <row r="463" ht="18" customHeight="1" spans="1:8">
      <c r="A463" s="99" t="s">
        <v>495</v>
      </c>
      <c r="B463" s="97">
        <v>0</v>
      </c>
      <c r="C463" s="180">
        <v>0</v>
      </c>
      <c r="D463" s="97">
        <v>0</v>
      </c>
      <c r="E463" s="97">
        <v>0</v>
      </c>
      <c r="F463" s="161">
        <f t="shared" si="25"/>
        <v>0</v>
      </c>
      <c r="G463" s="161">
        <f t="shared" si="26"/>
        <v>0</v>
      </c>
      <c r="H463" s="161">
        <f t="shared" si="27"/>
        <v>0</v>
      </c>
    </row>
    <row r="464" ht="18" customHeight="1" spans="1:8">
      <c r="A464" s="99" t="s">
        <v>496</v>
      </c>
      <c r="B464" s="97">
        <v>0</v>
      </c>
      <c r="C464" s="176">
        <v>0</v>
      </c>
      <c r="D464" s="97">
        <v>0</v>
      </c>
      <c r="E464" s="97">
        <v>0</v>
      </c>
      <c r="F464" s="161">
        <f t="shared" si="25"/>
        <v>0</v>
      </c>
      <c r="G464" s="161">
        <f t="shared" si="26"/>
        <v>0</v>
      </c>
      <c r="H464" s="161">
        <f t="shared" si="27"/>
        <v>0</v>
      </c>
    </row>
    <row r="465" ht="18" customHeight="1" spans="1:8">
      <c r="A465" s="99" t="s">
        <v>497</v>
      </c>
      <c r="B465" s="97">
        <v>0</v>
      </c>
      <c r="C465" s="97">
        <v>0</v>
      </c>
      <c r="D465" s="97">
        <v>0</v>
      </c>
      <c r="E465" s="97">
        <v>0</v>
      </c>
      <c r="F465" s="161">
        <f t="shared" si="25"/>
        <v>0</v>
      </c>
      <c r="G465" s="161">
        <f t="shared" si="26"/>
        <v>0</v>
      </c>
      <c r="H465" s="161">
        <f t="shared" si="27"/>
        <v>0</v>
      </c>
    </row>
    <row r="466" ht="18" customHeight="1" spans="1:8">
      <c r="A466" s="99" t="s">
        <v>498</v>
      </c>
      <c r="B466" s="97">
        <v>0</v>
      </c>
      <c r="C466" s="183">
        <v>0</v>
      </c>
      <c r="D466" s="97">
        <v>0</v>
      </c>
      <c r="E466" s="97">
        <v>0</v>
      </c>
      <c r="F466" s="161">
        <f t="shared" si="25"/>
        <v>0</v>
      </c>
      <c r="G466" s="161">
        <f t="shared" si="26"/>
        <v>0</v>
      </c>
      <c r="H466" s="161">
        <f t="shared" si="27"/>
        <v>0</v>
      </c>
    </row>
    <row r="467" ht="18" customHeight="1" spans="1:8">
      <c r="A467" s="99" t="s">
        <v>499</v>
      </c>
      <c r="B467" s="164">
        <f>SUM(B468:B472)</f>
        <v>0</v>
      </c>
      <c r="C467" s="174">
        <f>SUM(C468:C472)</f>
        <v>0</v>
      </c>
      <c r="D467" s="97">
        <f>SUM(D468:D472)</f>
        <v>0</v>
      </c>
      <c r="E467" s="97">
        <f>SUM(E468:E472)</f>
        <v>0</v>
      </c>
      <c r="F467" s="161">
        <f t="shared" si="25"/>
        <v>0</v>
      </c>
      <c r="G467" s="161">
        <f t="shared" si="26"/>
        <v>0</v>
      </c>
      <c r="H467" s="161">
        <f t="shared" si="27"/>
        <v>0</v>
      </c>
    </row>
    <row r="468" ht="18" customHeight="1" spans="1:8">
      <c r="A468" s="99" t="s">
        <v>491</v>
      </c>
      <c r="B468" s="162">
        <v>0</v>
      </c>
      <c r="C468" s="173">
        <v>0</v>
      </c>
      <c r="D468" s="97">
        <v>0</v>
      </c>
      <c r="E468" s="97">
        <v>0</v>
      </c>
      <c r="F468" s="161">
        <f t="shared" si="25"/>
        <v>0</v>
      </c>
      <c r="G468" s="161">
        <f t="shared" si="26"/>
        <v>0</v>
      </c>
      <c r="H468" s="161">
        <f t="shared" si="27"/>
        <v>0</v>
      </c>
    </row>
    <row r="469" ht="18" customHeight="1" spans="1:8">
      <c r="A469" s="99" t="s">
        <v>500</v>
      </c>
      <c r="B469" s="162">
        <v>0</v>
      </c>
      <c r="C469" s="163">
        <v>0</v>
      </c>
      <c r="D469" s="97">
        <v>0</v>
      </c>
      <c r="E469" s="97">
        <v>0</v>
      </c>
      <c r="F469" s="161">
        <f t="shared" si="25"/>
        <v>0</v>
      </c>
      <c r="G469" s="161">
        <f t="shared" si="26"/>
        <v>0</v>
      </c>
      <c r="H469" s="161">
        <f t="shared" si="27"/>
        <v>0</v>
      </c>
    </row>
    <row r="470" ht="18" customHeight="1" spans="1:8">
      <c r="A470" s="99" t="s">
        <v>501</v>
      </c>
      <c r="B470" s="97">
        <v>0</v>
      </c>
      <c r="C470" s="166">
        <v>0</v>
      </c>
      <c r="D470" s="97">
        <v>0</v>
      </c>
      <c r="E470" s="97">
        <v>0</v>
      </c>
      <c r="F470" s="161">
        <f t="shared" si="25"/>
        <v>0</v>
      </c>
      <c r="G470" s="161">
        <f t="shared" si="26"/>
        <v>0</v>
      </c>
      <c r="H470" s="161">
        <f t="shared" si="27"/>
        <v>0</v>
      </c>
    </row>
    <row r="471" ht="18" customHeight="1" spans="1:8">
      <c r="A471" s="99" t="s">
        <v>502</v>
      </c>
      <c r="B471" s="97">
        <v>0</v>
      </c>
      <c r="C471" s="180">
        <v>0</v>
      </c>
      <c r="D471" s="97">
        <v>0</v>
      </c>
      <c r="E471" s="97">
        <v>0</v>
      </c>
      <c r="F471" s="161">
        <f t="shared" si="25"/>
        <v>0</v>
      </c>
      <c r="G471" s="161">
        <f t="shared" si="26"/>
        <v>0</v>
      </c>
      <c r="H471" s="161">
        <f t="shared" si="27"/>
        <v>0</v>
      </c>
    </row>
    <row r="472" ht="18" customHeight="1" spans="1:8">
      <c r="A472" s="99" t="s">
        <v>503</v>
      </c>
      <c r="B472" s="180">
        <v>0</v>
      </c>
      <c r="C472" s="176">
        <v>0</v>
      </c>
      <c r="D472" s="97">
        <v>0</v>
      </c>
      <c r="E472" s="97">
        <v>0</v>
      </c>
      <c r="F472" s="161">
        <f t="shared" si="25"/>
        <v>0</v>
      </c>
      <c r="G472" s="161">
        <f t="shared" si="26"/>
        <v>0</v>
      </c>
      <c r="H472" s="161">
        <f t="shared" si="27"/>
        <v>0</v>
      </c>
    </row>
    <row r="473" ht="18" customHeight="1" spans="1:8">
      <c r="A473" s="99" t="s">
        <v>504</v>
      </c>
      <c r="B473" s="164">
        <f>SUM(B474:B478)</f>
        <v>700</v>
      </c>
      <c r="C473" s="174">
        <f>SUM(C474:C478)</f>
        <v>286</v>
      </c>
      <c r="D473" s="97">
        <f>SUM(D474:D478)</f>
        <v>678</v>
      </c>
      <c r="E473" s="97">
        <f>SUM(E474:E478)</f>
        <v>272</v>
      </c>
      <c r="F473" s="161">
        <f t="shared" si="25"/>
        <v>38.8571428571429</v>
      </c>
      <c r="G473" s="161">
        <f t="shared" si="26"/>
        <v>95.1048951048951</v>
      </c>
      <c r="H473" s="161">
        <f t="shared" si="27"/>
        <v>-59.882005899705</v>
      </c>
    </row>
    <row r="474" ht="18" customHeight="1" spans="1:8">
      <c r="A474" s="99" t="s">
        <v>491</v>
      </c>
      <c r="B474" s="97">
        <v>0</v>
      </c>
      <c r="C474" s="174">
        <v>0</v>
      </c>
      <c r="D474" s="97">
        <v>0</v>
      </c>
      <c r="E474" s="97">
        <v>0</v>
      </c>
      <c r="F474" s="161">
        <f t="shared" si="25"/>
        <v>0</v>
      </c>
      <c r="G474" s="161">
        <f t="shared" si="26"/>
        <v>0</v>
      </c>
      <c r="H474" s="161">
        <f t="shared" si="27"/>
        <v>0</v>
      </c>
    </row>
    <row r="475" ht="18" customHeight="1" spans="1:8">
      <c r="A475" s="99" t="s">
        <v>505</v>
      </c>
      <c r="B475" s="97">
        <v>700</v>
      </c>
      <c r="C475" s="176">
        <v>286</v>
      </c>
      <c r="D475" s="97">
        <v>678</v>
      </c>
      <c r="E475" s="97">
        <v>272</v>
      </c>
      <c r="F475" s="161">
        <f t="shared" si="25"/>
        <v>38.8571428571429</v>
      </c>
      <c r="G475" s="161">
        <f t="shared" si="26"/>
        <v>95.1048951048951</v>
      </c>
      <c r="H475" s="161">
        <f t="shared" si="27"/>
        <v>-59.882005899705</v>
      </c>
    </row>
    <row r="476" ht="18" customHeight="1" spans="1:8">
      <c r="A476" s="99" t="s">
        <v>506</v>
      </c>
      <c r="B476" s="97">
        <v>0</v>
      </c>
      <c r="C476" s="167">
        <v>0</v>
      </c>
      <c r="D476" s="97">
        <v>0</v>
      </c>
      <c r="E476" s="97">
        <v>0</v>
      </c>
      <c r="F476" s="161">
        <f t="shared" si="25"/>
        <v>0</v>
      </c>
      <c r="G476" s="161">
        <f t="shared" si="26"/>
        <v>0</v>
      </c>
      <c r="H476" s="161">
        <f t="shared" si="27"/>
        <v>0</v>
      </c>
    </row>
    <row r="477" ht="18" customHeight="1" spans="1:8">
      <c r="A477" s="99" t="s">
        <v>507</v>
      </c>
      <c r="B477" s="160">
        <v>0</v>
      </c>
      <c r="C477" s="168">
        <v>0</v>
      </c>
      <c r="D477" s="97">
        <v>0</v>
      </c>
      <c r="E477" s="97">
        <v>0</v>
      </c>
      <c r="F477" s="161">
        <f t="shared" si="25"/>
        <v>0</v>
      </c>
      <c r="G477" s="161">
        <f t="shared" si="26"/>
        <v>0</v>
      </c>
      <c r="H477" s="161">
        <f t="shared" si="27"/>
        <v>0</v>
      </c>
    </row>
    <row r="478" ht="18" customHeight="1" spans="1:8">
      <c r="A478" s="99" t="s">
        <v>508</v>
      </c>
      <c r="B478" s="97">
        <v>0</v>
      </c>
      <c r="C478" s="184">
        <v>0</v>
      </c>
      <c r="D478" s="97">
        <v>0</v>
      </c>
      <c r="E478" s="97">
        <v>0</v>
      </c>
      <c r="F478" s="161">
        <f t="shared" si="25"/>
        <v>0</v>
      </c>
      <c r="G478" s="161">
        <f t="shared" si="26"/>
        <v>0</v>
      </c>
      <c r="H478" s="161">
        <f t="shared" si="27"/>
        <v>0</v>
      </c>
    </row>
    <row r="479" ht="18" customHeight="1" spans="1:8">
      <c r="A479" s="99" t="s">
        <v>509</v>
      </c>
      <c r="B479" s="164">
        <f>SUM(B480:B483)</f>
        <v>0</v>
      </c>
      <c r="C479" s="174">
        <f>SUM(C480:C483)</f>
        <v>0</v>
      </c>
      <c r="D479" s="97">
        <f>SUM(D480:D483)</f>
        <v>0</v>
      </c>
      <c r="E479" s="97">
        <f>SUM(E480:E483)</f>
        <v>0</v>
      </c>
      <c r="F479" s="161">
        <f t="shared" si="25"/>
        <v>0</v>
      </c>
      <c r="G479" s="161">
        <f t="shared" si="26"/>
        <v>0</v>
      </c>
      <c r="H479" s="161">
        <f t="shared" si="27"/>
        <v>0</v>
      </c>
    </row>
    <row r="480" ht="18" customHeight="1" spans="1:8">
      <c r="A480" s="99" t="s">
        <v>491</v>
      </c>
      <c r="B480" s="97">
        <v>0</v>
      </c>
      <c r="C480" s="174">
        <v>0</v>
      </c>
      <c r="D480" s="97">
        <v>0</v>
      </c>
      <c r="E480" s="97">
        <v>0</v>
      </c>
      <c r="F480" s="161">
        <f t="shared" si="25"/>
        <v>0</v>
      </c>
      <c r="G480" s="161">
        <f t="shared" si="26"/>
        <v>0</v>
      </c>
      <c r="H480" s="161">
        <f t="shared" si="27"/>
        <v>0</v>
      </c>
    </row>
    <row r="481" ht="18" customHeight="1" spans="1:8">
      <c r="A481" s="99" t="s">
        <v>510</v>
      </c>
      <c r="B481" s="180">
        <v>0</v>
      </c>
      <c r="C481" s="174">
        <v>0</v>
      </c>
      <c r="D481" s="97">
        <v>0</v>
      </c>
      <c r="E481" s="97">
        <v>0</v>
      </c>
      <c r="F481" s="161">
        <f t="shared" si="25"/>
        <v>0</v>
      </c>
      <c r="G481" s="161">
        <f t="shared" si="26"/>
        <v>0</v>
      </c>
      <c r="H481" s="161">
        <f t="shared" si="27"/>
        <v>0</v>
      </c>
    </row>
    <row r="482" ht="18" customHeight="1" spans="1:8">
      <c r="A482" s="99" t="s">
        <v>511</v>
      </c>
      <c r="B482" s="180">
        <v>0</v>
      </c>
      <c r="C482" s="183">
        <v>0</v>
      </c>
      <c r="D482" s="97">
        <v>0</v>
      </c>
      <c r="E482" s="97">
        <v>0</v>
      </c>
      <c r="F482" s="161">
        <f t="shared" si="25"/>
        <v>0</v>
      </c>
      <c r="G482" s="161">
        <f t="shared" si="26"/>
        <v>0</v>
      </c>
      <c r="H482" s="161">
        <f t="shared" si="27"/>
        <v>0</v>
      </c>
    </row>
    <row r="483" ht="18" customHeight="1" spans="1:8">
      <c r="A483" s="99" t="s">
        <v>512</v>
      </c>
      <c r="B483" s="182">
        <v>0</v>
      </c>
      <c r="C483" s="173">
        <v>0</v>
      </c>
      <c r="D483" s="97">
        <v>0</v>
      </c>
      <c r="E483" s="97">
        <v>0</v>
      </c>
      <c r="F483" s="161">
        <f t="shared" si="25"/>
        <v>0</v>
      </c>
      <c r="G483" s="161">
        <f t="shared" si="26"/>
        <v>0</v>
      </c>
      <c r="H483" s="161">
        <f t="shared" si="27"/>
        <v>0</v>
      </c>
    </row>
    <row r="484" ht="18" customHeight="1" spans="1:8">
      <c r="A484" s="99" t="s">
        <v>513</v>
      </c>
      <c r="B484" s="164">
        <f>SUM(B485:B488)</f>
        <v>0</v>
      </c>
      <c r="C484" s="174">
        <f>SUM(C485:C488)</f>
        <v>0</v>
      </c>
      <c r="D484" s="97">
        <f>SUM(D485:D488)</f>
        <v>0</v>
      </c>
      <c r="E484" s="97">
        <f>SUM(E485:E488)</f>
        <v>0</v>
      </c>
      <c r="F484" s="161">
        <f t="shared" si="25"/>
        <v>0</v>
      </c>
      <c r="G484" s="161">
        <f t="shared" si="26"/>
        <v>0</v>
      </c>
      <c r="H484" s="161">
        <f t="shared" si="27"/>
        <v>0</v>
      </c>
    </row>
    <row r="485" ht="18" customHeight="1" spans="1:8">
      <c r="A485" s="99" t="s">
        <v>514</v>
      </c>
      <c r="B485" s="182">
        <v>0</v>
      </c>
      <c r="C485" s="160">
        <v>0</v>
      </c>
      <c r="D485" s="97">
        <v>0</v>
      </c>
      <c r="E485" s="97">
        <v>0</v>
      </c>
      <c r="F485" s="161">
        <f t="shared" si="25"/>
        <v>0</v>
      </c>
      <c r="G485" s="161">
        <f t="shared" si="26"/>
        <v>0</v>
      </c>
      <c r="H485" s="161">
        <f t="shared" si="27"/>
        <v>0</v>
      </c>
    </row>
    <row r="486" ht="18" customHeight="1" spans="1:8">
      <c r="A486" s="99" t="s">
        <v>515</v>
      </c>
      <c r="B486" s="160">
        <v>0</v>
      </c>
      <c r="C486" s="160">
        <v>0</v>
      </c>
      <c r="D486" s="97">
        <v>0</v>
      </c>
      <c r="E486" s="97">
        <v>0</v>
      </c>
      <c r="F486" s="161">
        <f t="shared" si="25"/>
        <v>0</v>
      </c>
      <c r="G486" s="161">
        <f t="shared" si="26"/>
        <v>0</v>
      </c>
      <c r="H486" s="161">
        <f t="shared" si="27"/>
        <v>0</v>
      </c>
    </row>
    <row r="487" ht="18" customHeight="1" spans="1:8">
      <c r="A487" s="99" t="s">
        <v>516</v>
      </c>
      <c r="B487" s="160">
        <v>0</v>
      </c>
      <c r="C487" s="160">
        <v>0</v>
      </c>
      <c r="D487" s="97">
        <v>0</v>
      </c>
      <c r="E487" s="97">
        <v>0</v>
      </c>
      <c r="F487" s="161">
        <f t="shared" si="25"/>
        <v>0</v>
      </c>
      <c r="G487" s="161">
        <f t="shared" si="26"/>
        <v>0</v>
      </c>
      <c r="H487" s="161">
        <f t="shared" si="27"/>
        <v>0</v>
      </c>
    </row>
    <row r="488" ht="18" customHeight="1" spans="1:8">
      <c r="A488" s="99" t="s">
        <v>517</v>
      </c>
      <c r="B488" s="160">
        <v>0</v>
      </c>
      <c r="C488" s="163">
        <v>0</v>
      </c>
      <c r="D488" s="97">
        <v>0</v>
      </c>
      <c r="E488" s="97">
        <v>0</v>
      </c>
      <c r="F488" s="161">
        <f t="shared" si="25"/>
        <v>0</v>
      </c>
      <c r="G488" s="161">
        <f t="shared" si="26"/>
        <v>0</v>
      </c>
      <c r="H488" s="161">
        <f t="shared" si="27"/>
        <v>0</v>
      </c>
    </row>
    <row r="489" ht="18" customHeight="1" spans="1:8">
      <c r="A489" s="99" t="s">
        <v>518</v>
      </c>
      <c r="B489" s="164">
        <f>SUM(B490:B495)</f>
        <v>150</v>
      </c>
      <c r="C489" s="174">
        <f>SUM(C490:C495)</f>
        <v>114</v>
      </c>
      <c r="D489" s="97">
        <f>SUM(D490:D495)</f>
        <v>136</v>
      </c>
      <c r="E489" s="97">
        <f>SUM(E490:E495)</f>
        <v>197</v>
      </c>
      <c r="F489" s="161">
        <f t="shared" si="25"/>
        <v>131.333333333333</v>
      </c>
      <c r="G489" s="161">
        <f t="shared" si="26"/>
        <v>172.80701754386</v>
      </c>
      <c r="H489" s="161">
        <f t="shared" si="27"/>
        <v>44.8529411764706</v>
      </c>
    </row>
    <row r="490" ht="18" customHeight="1" spans="1:8">
      <c r="A490" s="99" t="s">
        <v>491</v>
      </c>
      <c r="B490" s="97">
        <v>0</v>
      </c>
      <c r="C490" s="166">
        <v>0</v>
      </c>
      <c r="D490" s="97">
        <v>0</v>
      </c>
      <c r="E490" s="97">
        <v>0</v>
      </c>
      <c r="F490" s="161">
        <f t="shared" si="25"/>
        <v>0</v>
      </c>
      <c r="G490" s="161">
        <f t="shared" si="26"/>
        <v>0</v>
      </c>
      <c r="H490" s="161">
        <f t="shared" si="27"/>
        <v>0</v>
      </c>
    </row>
    <row r="491" ht="18" customHeight="1" spans="1:8">
      <c r="A491" s="99" t="s">
        <v>519</v>
      </c>
      <c r="B491" s="180">
        <v>140</v>
      </c>
      <c r="C491" s="176">
        <v>97</v>
      </c>
      <c r="D491" s="97">
        <v>130</v>
      </c>
      <c r="E491" s="97">
        <v>182</v>
      </c>
      <c r="F491" s="161">
        <f t="shared" si="25"/>
        <v>130</v>
      </c>
      <c r="G491" s="161">
        <f t="shared" si="26"/>
        <v>187.628865979381</v>
      </c>
      <c r="H491" s="161">
        <f t="shared" si="27"/>
        <v>40</v>
      </c>
    </row>
    <row r="492" ht="18" customHeight="1" spans="1:8">
      <c r="A492" s="99" t="s">
        <v>520</v>
      </c>
      <c r="B492" s="97">
        <v>0</v>
      </c>
      <c r="C492" s="180">
        <v>1</v>
      </c>
      <c r="D492" s="97">
        <v>0</v>
      </c>
      <c r="E492" s="97">
        <v>1</v>
      </c>
      <c r="F492" s="161">
        <f t="shared" si="25"/>
        <v>0</v>
      </c>
      <c r="G492" s="161">
        <f t="shared" si="26"/>
        <v>100</v>
      </c>
      <c r="H492" s="161">
        <f t="shared" si="27"/>
        <v>0</v>
      </c>
    </row>
    <row r="493" ht="18" customHeight="1" spans="1:8">
      <c r="A493" s="99" t="s">
        <v>521</v>
      </c>
      <c r="B493" s="97">
        <v>0</v>
      </c>
      <c r="C493" s="176">
        <v>0</v>
      </c>
      <c r="D493" s="97">
        <v>0</v>
      </c>
      <c r="E493" s="97">
        <v>0</v>
      </c>
      <c r="F493" s="161">
        <f t="shared" si="25"/>
        <v>0</v>
      </c>
      <c r="G493" s="161">
        <f t="shared" si="26"/>
        <v>0</v>
      </c>
      <c r="H493" s="161">
        <f t="shared" si="27"/>
        <v>0</v>
      </c>
    </row>
    <row r="494" ht="18" customHeight="1" spans="1:8">
      <c r="A494" s="99" t="s">
        <v>522</v>
      </c>
      <c r="B494" s="97">
        <v>0</v>
      </c>
      <c r="C494" s="97">
        <v>0</v>
      </c>
      <c r="D494" s="97">
        <v>0</v>
      </c>
      <c r="E494" s="97">
        <v>0</v>
      </c>
      <c r="F494" s="161">
        <f t="shared" si="25"/>
        <v>0</v>
      </c>
      <c r="G494" s="161">
        <f t="shared" si="26"/>
        <v>0</v>
      </c>
      <c r="H494" s="161">
        <f t="shared" si="27"/>
        <v>0</v>
      </c>
    </row>
    <row r="495" ht="18" customHeight="1" spans="1:8">
      <c r="A495" s="99" t="s">
        <v>523</v>
      </c>
      <c r="B495" s="97">
        <v>10</v>
      </c>
      <c r="C495" s="97">
        <v>16</v>
      </c>
      <c r="D495" s="97">
        <v>6</v>
      </c>
      <c r="E495" s="97">
        <v>14</v>
      </c>
      <c r="F495" s="161">
        <f t="shared" si="25"/>
        <v>140</v>
      </c>
      <c r="G495" s="161">
        <f t="shared" si="26"/>
        <v>87.5</v>
      </c>
      <c r="H495" s="161">
        <f t="shared" si="27"/>
        <v>133.333333333333</v>
      </c>
    </row>
    <row r="496" ht="18" customHeight="1" spans="1:8">
      <c r="A496" s="99" t="s">
        <v>524</v>
      </c>
      <c r="B496" s="164">
        <f>SUM(B497:B499)</f>
        <v>0</v>
      </c>
      <c r="C496" s="174">
        <f>SUM(C497:C499)</f>
        <v>0</v>
      </c>
      <c r="D496" s="97">
        <f>SUM(D497:D499)</f>
        <v>0</v>
      </c>
      <c r="E496" s="97">
        <f>SUM(E497:E499)</f>
        <v>0</v>
      </c>
      <c r="F496" s="161">
        <f t="shared" si="25"/>
        <v>0</v>
      </c>
      <c r="G496" s="161">
        <f t="shared" si="26"/>
        <v>0</v>
      </c>
      <c r="H496" s="161">
        <f t="shared" si="27"/>
        <v>0</v>
      </c>
    </row>
    <row r="497" ht="18" customHeight="1" spans="1:8">
      <c r="A497" s="99" t="s">
        <v>525</v>
      </c>
      <c r="B497" s="97">
        <v>0</v>
      </c>
      <c r="C497" s="97">
        <v>0</v>
      </c>
      <c r="D497" s="97">
        <v>0</v>
      </c>
      <c r="E497" s="97">
        <v>0</v>
      </c>
      <c r="F497" s="161">
        <f t="shared" si="25"/>
        <v>0</v>
      </c>
      <c r="G497" s="161">
        <f t="shared" si="26"/>
        <v>0</v>
      </c>
      <c r="H497" s="161">
        <f t="shared" si="27"/>
        <v>0</v>
      </c>
    </row>
    <row r="498" ht="18" customHeight="1" spans="1:8">
      <c r="A498" s="99" t="s">
        <v>526</v>
      </c>
      <c r="B498" s="97">
        <v>0</v>
      </c>
      <c r="C498" s="97">
        <v>0</v>
      </c>
      <c r="D498" s="97">
        <v>0</v>
      </c>
      <c r="E498" s="97">
        <v>0</v>
      </c>
      <c r="F498" s="161">
        <f t="shared" si="25"/>
        <v>0</v>
      </c>
      <c r="G498" s="161">
        <f t="shared" si="26"/>
        <v>0</v>
      </c>
      <c r="H498" s="161">
        <f t="shared" si="27"/>
        <v>0</v>
      </c>
    </row>
    <row r="499" ht="18" customHeight="1" spans="1:8">
      <c r="A499" s="99" t="s">
        <v>527</v>
      </c>
      <c r="B499" s="97">
        <v>0</v>
      </c>
      <c r="C499" s="97">
        <v>0</v>
      </c>
      <c r="D499" s="97">
        <v>0</v>
      </c>
      <c r="E499" s="97">
        <v>0</v>
      </c>
      <c r="F499" s="161">
        <f t="shared" si="25"/>
        <v>0</v>
      </c>
      <c r="G499" s="161">
        <f t="shared" si="26"/>
        <v>0</v>
      </c>
      <c r="H499" s="161">
        <f t="shared" si="27"/>
        <v>0</v>
      </c>
    </row>
    <row r="500" ht="18" customHeight="1" spans="1:8">
      <c r="A500" s="99" t="s">
        <v>528</v>
      </c>
      <c r="B500" s="164">
        <f>B501+B502</f>
        <v>0</v>
      </c>
      <c r="C500" s="174">
        <f>C501+C502</f>
        <v>0</v>
      </c>
      <c r="D500" s="97">
        <f>D501+D502</f>
        <v>0</v>
      </c>
      <c r="E500" s="97">
        <f>E501+E502</f>
        <v>0</v>
      </c>
      <c r="F500" s="161">
        <f t="shared" si="25"/>
        <v>0</v>
      </c>
      <c r="G500" s="161">
        <f t="shared" si="26"/>
        <v>0</v>
      </c>
      <c r="H500" s="161">
        <f t="shared" si="27"/>
        <v>0</v>
      </c>
    </row>
    <row r="501" ht="18" customHeight="1" spans="1:8">
      <c r="A501" s="99" t="s">
        <v>529</v>
      </c>
      <c r="B501" s="97">
        <v>0</v>
      </c>
      <c r="C501" s="180">
        <v>0</v>
      </c>
      <c r="D501" s="97">
        <v>0</v>
      </c>
      <c r="E501" s="97">
        <v>0</v>
      </c>
      <c r="F501" s="161">
        <f t="shared" si="25"/>
        <v>0</v>
      </c>
      <c r="G501" s="161">
        <f t="shared" si="26"/>
        <v>0</v>
      </c>
      <c r="H501" s="161">
        <f t="shared" si="27"/>
        <v>0</v>
      </c>
    </row>
    <row r="502" ht="18" customHeight="1" spans="1:8">
      <c r="A502" s="99" t="s">
        <v>530</v>
      </c>
      <c r="B502" s="97">
        <v>0</v>
      </c>
      <c r="C502" s="176">
        <v>0</v>
      </c>
      <c r="D502" s="97">
        <v>0</v>
      </c>
      <c r="E502" s="97">
        <v>0</v>
      </c>
      <c r="F502" s="161">
        <f t="shared" si="25"/>
        <v>0</v>
      </c>
      <c r="G502" s="161">
        <f t="shared" si="26"/>
        <v>0</v>
      </c>
      <c r="H502" s="161">
        <f t="shared" si="27"/>
        <v>0</v>
      </c>
    </row>
    <row r="503" ht="18" customHeight="1" spans="1:8">
      <c r="A503" s="99" t="s">
        <v>531</v>
      </c>
      <c r="B503" s="164">
        <f>SUM(B504:B507)</f>
        <v>0</v>
      </c>
      <c r="C503" s="174">
        <f>SUM(C504:C507)</f>
        <v>0</v>
      </c>
      <c r="D503" s="97">
        <f>SUM(D504:D507)</f>
        <v>0</v>
      </c>
      <c r="E503" s="97">
        <f>SUM(E504:E507)</f>
        <v>0</v>
      </c>
      <c r="F503" s="161">
        <f t="shared" si="25"/>
        <v>0</v>
      </c>
      <c r="G503" s="161">
        <f t="shared" si="26"/>
        <v>0</v>
      </c>
      <c r="H503" s="161">
        <f t="shared" si="27"/>
        <v>0</v>
      </c>
    </row>
    <row r="504" ht="18" customHeight="1" spans="1:8">
      <c r="A504" s="99" t="s">
        <v>532</v>
      </c>
      <c r="B504" s="97">
        <v>0</v>
      </c>
      <c r="C504" s="97">
        <v>0</v>
      </c>
      <c r="D504" s="97">
        <v>0</v>
      </c>
      <c r="E504" s="97">
        <v>0</v>
      </c>
      <c r="F504" s="161">
        <f t="shared" si="25"/>
        <v>0</v>
      </c>
      <c r="G504" s="161">
        <f t="shared" si="26"/>
        <v>0</v>
      </c>
      <c r="H504" s="161">
        <f t="shared" si="27"/>
        <v>0</v>
      </c>
    </row>
    <row r="505" ht="18" customHeight="1" spans="1:8">
      <c r="A505" s="99" t="s">
        <v>533</v>
      </c>
      <c r="B505" s="97">
        <v>0</v>
      </c>
      <c r="C505" s="97">
        <v>0</v>
      </c>
      <c r="D505" s="97">
        <v>0</v>
      </c>
      <c r="E505" s="97">
        <v>0</v>
      </c>
      <c r="F505" s="161">
        <f t="shared" si="25"/>
        <v>0</v>
      </c>
      <c r="G505" s="161">
        <f t="shared" si="26"/>
        <v>0</v>
      </c>
      <c r="H505" s="161">
        <f t="shared" si="27"/>
        <v>0</v>
      </c>
    </row>
    <row r="506" ht="18" customHeight="1" spans="1:8">
      <c r="A506" s="99" t="s">
        <v>534</v>
      </c>
      <c r="B506" s="97">
        <v>0</v>
      </c>
      <c r="C506" s="167">
        <v>0</v>
      </c>
      <c r="D506" s="97">
        <v>0</v>
      </c>
      <c r="E506" s="97">
        <v>0</v>
      </c>
      <c r="F506" s="161">
        <f t="shared" si="25"/>
        <v>0</v>
      </c>
      <c r="G506" s="161">
        <f t="shared" si="26"/>
        <v>0</v>
      </c>
      <c r="H506" s="161">
        <f t="shared" si="27"/>
        <v>0</v>
      </c>
    </row>
    <row r="507" ht="18" customHeight="1" spans="1:8">
      <c r="A507" s="99" t="s">
        <v>535</v>
      </c>
      <c r="B507" s="160">
        <v>0</v>
      </c>
      <c r="C507" s="168">
        <v>0</v>
      </c>
      <c r="D507" s="97">
        <v>0</v>
      </c>
      <c r="E507" s="97">
        <v>0</v>
      </c>
      <c r="F507" s="161">
        <f t="shared" si="25"/>
        <v>0</v>
      </c>
      <c r="G507" s="161">
        <f t="shared" si="26"/>
        <v>0</v>
      </c>
      <c r="H507" s="161">
        <f t="shared" si="27"/>
        <v>0</v>
      </c>
    </row>
    <row r="508" ht="18" customHeight="1" spans="1:8">
      <c r="A508" s="99" t="s">
        <v>161</v>
      </c>
      <c r="B508" s="164">
        <f>SUM(B509,B525,B533,B544,B553,B560)</f>
        <v>3660</v>
      </c>
      <c r="C508" s="174">
        <f>SUM(C509,C525,C533,C544,C553,C560)</f>
        <v>5406</v>
      </c>
      <c r="D508" s="97">
        <f>SUM(D509,D525,D533,D544,D553,D560)</f>
        <v>3445</v>
      </c>
      <c r="E508" s="97">
        <f>SUM(E509,E525,E533,E544,E553,E560)</f>
        <v>5200</v>
      </c>
      <c r="F508" s="161">
        <f t="shared" si="25"/>
        <v>142.07650273224</v>
      </c>
      <c r="G508" s="161">
        <f t="shared" si="26"/>
        <v>96.189419163892</v>
      </c>
      <c r="H508" s="161">
        <f t="shared" si="27"/>
        <v>50.9433962264151</v>
      </c>
    </row>
    <row r="509" ht="18" customHeight="1" spans="1:8">
      <c r="A509" s="99" t="s">
        <v>536</v>
      </c>
      <c r="B509" s="164">
        <f>SUM(B510:B524)</f>
        <v>2040</v>
      </c>
      <c r="C509" s="174">
        <f>SUM(C510:C524)</f>
        <v>1805</v>
      </c>
      <c r="D509" s="97">
        <f>SUM(D510:D524)</f>
        <v>1953</v>
      </c>
      <c r="E509" s="97">
        <f>SUM(E510:E524)</f>
        <v>1862</v>
      </c>
      <c r="F509" s="161">
        <f t="shared" si="25"/>
        <v>91.2745098039216</v>
      </c>
      <c r="G509" s="161">
        <f t="shared" si="26"/>
        <v>103.157894736842</v>
      </c>
      <c r="H509" s="161">
        <f t="shared" si="27"/>
        <v>-4.6594982078853</v>
      </c>
    </row>
    <row r="510" ht="18" customHeight="1" spans="1:8">
      <c r="A510" s="99" t="s">
        <v>202</v>
      </c>
      <c r="B510" s="164">
        <v>500</v>
      </c>
      <c r="C510" s="166">
        <v>358</v>
      </c>
      <c r="D510" s="97">
        <v>472</v>
      </c>
      <c r="E510" s="97">
        <v>369</v>
      </c>
      <c r="F510" s="161">
        <f t="shared" si="25"/>
        <v>73.8</v>
      </c>
      <c r="G510" s="161">
        <f t="shared" si="26"/>
        <v>103.072625698324</v>
      </c>
      <c r="H510" s="161">
        <f t="shared" si="27"/>
        <v>-21.8220338983051</v>
      </c>
    </row>
    <row r="511" ht="18" customHeight="1" spans="1:8">
      <c r="A511" s="99" t="s">
        <v>203</v>
      </c>
      <c r="B511" s="162">
        <v>0</v>
      </c>
      <c r="C511" s="177">
        <v>0</v>
      </c>
      <c r="D511" s="97">
        <v>0</v>
      </c>
      <c r="E511" s="97">
        <v>0</v>
      </c>
      <c r="F511" s="161">
        <f t="shared" si="25"/>
        <v>0</v>
      </c>
      <c r="G511" s="161">
        <f t="shared" si="26"/>
        <v>0</v>
      </c>
      <c r="H511" s="161">
        <f t="shared" si="27"/>
        <v>0</v>
      </c>
    </row>
    <row r="512" ht="18" customHeight="1" spans="1:8">
      <c r="A512" s="99" t="s">
        <v>204</v>
      </c>
      <c r="B512" s="162">
        <v>0</v>
      </c>
      <c r="C512" s="160">
        <v>0</v>
      </c>
      <c r="D512" s="97">
        <v>0</v>
      </c>
      <c r="E512" s="97">
        <v>0</v>
      </c>
      <c r="F512" s="161">
        <f t="shared" si="25"/>
        <v>0</v>
      </c>
      <c r="G512" s="161">
        <f t="shared" si="26"/>
        <v>0</v>
      </c>
      <c r="H512" s="161">
        <f t="shared" si="27"/>
        <v>0</v>
      </c>
    </row>
    <row r="513" ht="18" customHeight="1" spans="1:8">
      <c r="A513" s="99" t="s">
        <v>537</v>
      </c>
      <c r="B513" s="97">
        <v>140</v>
      </c>
      <c r="C513" s="180">
        <v>138</v>
      </c>
      <c r="D513" s="97">
        <v>138</v>
      </c>
      <c r="E513" s="97">
        <v>146</v>
      </c>
      <c r="F513" s="161">
        <f t="shared" si="25"/>
        <v>104.285714285714</v>
      </c>
      <c r="G513" s="161">
        <f t="shared" si="26"/>
        <v>105.797101449275</v>
      </c>
      <c r="H513" s="161">
        <f t="shared" si="27"/>
        <v>5.79710144927537</v>
      </c>
    </row>
    <row r="514" ht="18" customHeight="1" spans="1:8">
      <c r="A514" s="99" t="s">
        <v>538</v>
      </c>
      <c r="B514" s="180">
        <v>0</v>
      </c>
      <c r="C514" s="176">
        <v>0</v>
      </c>
      <c r="D514" s="97">
        <v>0</v>
      </c>
      <c r="E514" s="97">
        <v>0</v>
      </c>
      <c r="F514" s="161">
        <f t="shared" si="25"/>
        <v>0</v>
      </c>
      <c r="G514" s="161">
        <f t="shared" si="26"/>
        <v>0</v>
      </c>
      <c r="H514" s="161">
        <f t="shared" si="27"/>
        <v>0</v>
      </c>
    </row>
    <row r="515" ht="18" customHeight="1" spans="1:8">
      <c r="A515" s="99" t="s">
        <v>539</v>
      </c>
      <c r="B515" s="180">
        <v>0</v>
      </c>
      <c r="C515" s="176">
        <v>0</v>
      </c>
      <c r="D515" s="97">
        <v>0</v>
      </c>
      <c r="E515" s="97">
        <v>0</v>
      </c>
      <c r="F515" s="161">
        <f t="shared" si="25"/>
        <v>0</v>
      </c>
      <c r="G515" s="161">
        <f t="shared" si="26"/>
        <v>0</v>
      </c>
      <c r="H515" s="161">
        <f t="shared" si="27"/>
        <v>0</v>
      </c>
    </row>
    <row r="516" ht="18" customHeight="1" spans="1:8">
      <c r="A516" s="99" t="s">
        <v>540</v>
      </c>
      <c r="B516" s="97">
        <v>460</v>
      </c>
      <c r="C516" s="97">
        <v>434</v>
      </c>
      <c r="D516" s="97">
        <v>436</v>
      </c>
      <c r="E516" s="97">
        <v>456</v>
      </c>
      <c r="F516" s="161">
        <f t="shared" si="25"/>
        <v>99.1304347826087</v>
      </c>
      <c r="G516" s="161">
        <f t="shared" si="26"/>
        <v>105.069124423963</v>
      </c>
      <c r="H516" s="161">
        <f t="shared" si="27"/>
        <v>4.58715596330275</v>
      </c>
    </row>
    <row r="517" ht="18" customHeight="1" spans="1:8">
      <c r="A517" s="99" t="s">
        <v>541</v>
      </c>
      <c r="B517" s="97">
        <v>50</v>
      </c>
      <c r="C517" s="97">
        <v>0</v>
      </c>
      <c r="D517" s="97">
        <v>43</v>
      </c>
      <c r="E517" s="97">
        <v>0</v>
      </c>
      <c r="F517" s="161">
        <f t="shared" ref="F517:F580" si="28">IF(B517&lt;&gt;0,(E517/B517)*100,0)</f>
        <v>0</v>
      </c>
      <c r="G517" s="161">
        <f t="shared" ref="G517:G580" si="29">IF(C517&lt;&gt;0,(E517/C517)*100,0)</f>
        <v>0</v>
      </c>
      <c r="H517" s="161">
        <f t="shared" ref="H517:H580" si="30">IF(D517&lt;&gt;0,(E517/D517-1)*100,0)</f>
        <v>-100</v>
      </c>
    </row>
    <row r="518" ht="18" customHeight="1" spans="1:8">
      <c r="A518" s="99" t="s">
        <v>542</v>
      </c>
      <c r="B518" s="97">
        <v>560</v>
      </c>
      <c r="C518" s="180">
        <v>591</v>
      </c>
      <c r="D518" s="97">
        <v>552</v>
      </c>
      <c r="E518" s="97">
        <v>624</v>
      </c>
      <c r="F518" s="161">
        <f t="shared" si="28"/>
        <v>111.428571428571</v>
      </c>
      <c r="G518" s="161">
        <f t="shared" si="29"/>
        <v>105.583756345178</v>
      </c>
      <c r="H518" s="161">
        <f t="shared" si="30"/>
        <v>13.0434782608696</v>
      </c>
    </row>
    <row r="519" ht="18" customHeight="1" spans="1:8">
      <c r="A519" s="99" t="s">
        <v>543</v>
      </c>
      <c r="B519" s="97">
        <v>0</v>
      </c>
      <c r="C519" s="176">
        <v>0</v>
      </c>
      <c r="D519" s="97">
        <v>0</v>
      </c>
      <c r="E519" s="97">
        <v>0</v>
      </c>
      <c r="F519" s="161">
        <f t="shared" si="28"/>
        <v>0</v>
      </c>
      <c r="G519" s="161">
        <f t="shared" si="29"/>
        <v>0</v>
      </c>
      <c r="H519" s="161">
        <f t="shared" si="30"/>
        <v>0</v>
      </c>
    </row>
    <row r="520" ht="18" customHeight="1" spans="1:8">
      <c r="A520" s="99" t="s">
        <v>544</v>
      </c>
      <c r="B520" s="97">
        <v>20</v>
      </c>
      <c r="C520" s="176">
        <v>7</v>
      </c>
      <c r="D520" s="97">
        <v>20</v>
      </c>
      <c r="E520" s="97">
        <v>9</v>
      </c>
      <c r="F520" s="161">
        <f t="shared" si="28"/>
        <v>45</v>
      </c>
      <c r="G520" s="161">
        <f t="shared" si="29"/>
        <v>128.571428571429</v>
      </c>
      <c r="H520" s="161">
        <f t="shared" si="30"/>
        <v>-55</v>
      </c>
    </row>
    <row r="521" ht="18" customHeight="1" spans="1:8">
      <c r="A521" s="99" t="s">
        <v>545</v>
      </c>
      <c r="B521" s="97">
        <v>100</v>
      </c>
      <c r="C521" s="176">
        <v>91</v>
      </c>
      <c r="D521" s="97">
        <v>88</v>
      </c>
      <c r="E521" s="97">
        <v>95</v>
      </c>
      <c r="F521" s="161">
        <f t="shared" si="28"/>
        <v>95</v>
      </c>
      <c r="G521" s="161">
        <f t="shared" si="29"/>
        <v>104.395604395604</v>
      </c>
      <c r="H521" s="161">
        <f t="shared" si="30"/>
        <v>7.95454545454546</v>
      </c>
    </row>
    <row r="522" ht="18" customHeight="1" spans="1:8">
      <c r="A522" s="99" t="s">
        <v>546</v>
      </c>
      <c r="B522" s="97">
        <v>0</v>
      </c>
      <c r="C522" s="167">
        <v>8</v>
      </c>
      <c r="D522" s="97"/>
      <c r="E522" s="97">
        <v>7</v>
      </c>
      <c r="F522" s="161">
        <f t="shared" si="28"/>
        <v>0</v>
      </c>
      <c r="G522" s="161">
        <f t="shared" si="29"/>
        <v>87.5</v>
      </c>
      <c r="H522" s="161">
        <f t="shared" si="30"/>
        <v>0</v>
      </c>
    </row>
    <row r="523" ht="18" customHeight="1" spans="1:8">
      <c r="A523" s="99" t="s">
        <v>547</v>
      </c>
      <c r="B523" s="160">
        <v>0</v>
      </c>
      <c r="C523" s="168">
        <v>0</v>
      </c>
      <c r="D523" s="97">
        <v>0</v>
      </c>
      <c r="E523" s="97">
        <v>0</v>
      </c>
      <c r="F523" s="161">
        <f t="shared" si="28"/>
        <v>0</v>
      </c>
      <c r="G523" s="161">
        <f t="shared" si="29"/>
        <v>0</v>
      </c>
      <c r="H523" s="161">
        <f t="shared" si="30"/>
        <v>0</v>
      </c>
    </row>
    <row r="524" ht="18" customHeight="1" spans="1:8">
      <c r="A524" s="99" t="s">
        <v>548</v>
      </c>
      <c r="B524" s="164">
        <v>210</v>
      </c>
      <c r="C524" s="170">
        <v>178</v>
      </c>
      <c r="D524" s="97">
        <v>204</v>
      </c>
      <c r="E524" s="97">
        <v>156</v>
      </c>
      <c r="F524" s="161">
        <f t="shared" si="28"/>
        <v>74.2857142857143</v>
      </c>
      <c r="G524" s="161">
        <f t="shared" si="29"/>
        <v>87.6404494382023</v>
      </c>
      <c r="H524" s="161">
        <f t="shared" si="30"/>
        <v>-23.5294117647059</v>
      </c>
    </row>
    <row r="525" ht="18" customHeight="1" spans="1:8">
      <c r="A525" s="99" t="s">
        <v>549</v>
      </c>
      <c r="B525" s="164">
        <f>SUM(B526:B532)</f>
        <v>200</v>
      </c>
      <c r="C525" s="174">
        <f>SUM(C526:C532)</f>
        <v>160</v>
      </c>
      <c r="D525" s="97">
        <f>SUM(D526:D532)</f>
        <v>187</v>
      </c>
      <c r="E525" s="97">
        <f>SUM(E526:E532)</f>
        <v>166</v>
      </c>
      <c r="F525" s="161">
        <f t="shared" si="28"/>
        <v>83</v>
      </c>
      <c r="G525" s="161">
        <f t="shared" si="29"/>
        <v>103.75</v>
      </c>
      <c r="H525" s="161">
        <f t="shared" si="30"/>
        <v>-11.2299465240642</v>
      </c>
    </row>
    <row r="526" ht="18" customHeight="1" spans="1:8">
      <c r="A526" s="99" t="s">
        <v>202</v>
      </c>
      <c r="B526" s="164">
        <v>0</v>
      </c>
      <c r="C526" s="166">
        <v>0</v>
      </c>
      <c r="D526" s="97">
        <v>0</v>
      </c>
      <c r="E526" s="97">
        <v>0</v>
      </c>
      <c r="F526" s="161">
        <f t="shared" si="28"/>
        <v>0</v>
      </c>
      <c r="G526" s="161">
        <f t="shared" si="29"/>
        <v>0</v>
      </c>
      <c r="H526" s="161">
        <f t="shared" si="30"/>
        <v>0</v>
      </c>
    </row>
    <row r="527" ht="18" customHeight="1" spans="1:8">
      <c r="A527" s="99" t="s">
        <v>203</v>
      </c>
      <c r="B527" s="164">
        <v>0</v>
      </c>
      <c r="C527" s="176">
        <v>0</v>
      </c>
      <c r="D527" s="97">
        <v>0</v>
      </c>
      <c r="E527" s="97">
        <v>0</v>
      </c>
      <c r="F527" s="161">
        <f t="shared" si="28"/>
        <v>0</v>
      </c>
      <c r="G527" s="161">
        <f t="shared" si="29"/>
        <v>0</v>
      </c>
      <c r="H527" s="161">
        <f t="shared" si="30"/>
        <v>0</v>
      </c>
    </row>
    <row r="528" ht="18" customHeight="1" spans="1:8">
      <c r="A528" s="99" t="s">
        <v>204</v>
      </c>
      <c r="B528" s="164">
        <v>0</v>
      </c>
      <c r="C528" s="176">
        <v>0</v>
      </c>
      <c r="D528" s="97">
        <v>0</v>
      </c>
      <c r="E528" s="97">
        <v>0</v>
      </c>
      <c r="F528" s="161">
        <f t="shared" si="28"/>
        <v>0</v>
      </c>
      <c r="G528" s="161">
        <f t="shared" si="29"/>
        <v>0</v>
      </c>
      <c r="H528" s="161">
        <f t="shared" si="30"/>
        <v>0</v>
      </c>
    </row>
    <row r="529" ht="18" customHeight="1" spans="1:8">
      <c r="A529" s="99" t="s">
        <v>550</v>
      </c>
      <c r="B529" s="162">
        <v>0</v>
      </c>
      <c r="C529" s="175">
        <v>0</v>
      </c>
      <c r="D529" s="97">
        <v>0</v>
      </c>
      <c r="E529" s="97">
        <v>0</v>
      </c>
      <c r="F529" s="161">
        <f t="shared" si="28"/>
        <v>0</v>
      </c>
      <c r="G529" s="161">
        <f t="shared" si="29"/>
        <v>0</v>
      </c>
      <c r="H529" s="161">
        <f t="shared" si="30"/>
        <v>0</v>
      </c>
    </row>
    <row r="530" ht="18" customHeight="1" spans="1:8">
      <c r="A530" s="99" t="s">
        <v>551</v>
      </c>
      <c r="B530" s="97">
        <v>0</v>
      </c>
      <c r="C530" s="180">
        <v>0</v>
      </c>
      <c r="D530" s="97">
        <v>0</v>
      </c>
      <c r="E530" s="97">
        <v>0</v>
      </c>
      <c r="F530" s="161">
        <f t="shared" si="28"/>
        <v>0</v>
      </c>
      <c r="G530" s="161">
        <f t="shared" si="29"/>
        <v>0</v>
      </c>
      <c r="H530" s="161">
        <f t="shared" si="30"/>
        <v>0</v>
      </c>
    </row>
    <row r="531" ht="18" customHeight="1" spans="1:8">
      <c r="A531" s="99" t="s">
        <v>552</v>
      </c>
      <c r="B531" s="180">
        <v>0</v>
      </c>
      <c r="C531" s="176">
        <v>0</v>
      </c>
      <c r="D531" s="97">
        <v>0</v>
      </c>
      <c r="E531" s="97">
        <v>0</v>
      </c>
      <c r="F531" s="161">
        <f t="shared" si="28"/>
        <v>0</v>
      </c>
      <c r="G531" s="161">
        <f t="shared" si="29"/>
        <v>0</v>
      </c>
      <c r="H531" s="161">
        <f t="shared" si="30"/>
        <v>0</v>
      </c>
    </row>
    <row r="532" ht="18" customHeight="1" spans="1:8">
      <c r="A532" s="99" t="s">
        <v>553</v>
      </c>
      <c r="B532" s="180">
        <v>200</v>
      </c>
      <c r="C532" s="97">
        <v>160</v>
      </c>
      <c r="D532" s="97">
        <v>187</v>
      </c>
      <c r="E532" s="97">
        <v>166</v>
      </c>
      <c r="F532" s="161">
        <f t="shared" si="28"/>
        <v>83</v>
      </c>
      <c r="G532" s="161">
        <f t="shared" si="29"/>
        <v>103.75</v>
      </c>
      <c r="H532" s="161">
        <f t="shared" si="30"/>
        <v>-11.2299465240642</v>
      </c>
    </row>
    <row r="533" ht="18" customHeight="1" spans="1:8">
      <c r="A533" s="99" t="s">
        <v>554</v>
      </c>
      <c r="B533" s="164">
        <f>SUM(B534:B543)</f>
        <v>390</v>
      </c>
      <c r="C533" s="174">
        <f>SUM(C534:C543)</f>
        <v>366</v>
      </c>
      <c r="D533" s="97">
        <f>SUM(D534:D543)</f>
        <v>379</v>
      </c>
      <c r="E533" s="97">
        <f>SUM(E534:E543)</f>
        <v>380</v>
      </c>
      <c r="F533" s="161">
        <f t="shared" si="28"/>
        <v>97.4358974358974</v>
      </c>
      <c r="G533" s="161">
        <f t="shared" si="29"/>
        <v>103.825136612022</v>
      </c>
      <c r="H533" s="161">
        <f t="shared" si="30"/>
        <v>0.263852242744056</v>
      </c>
    </row>
    <row r="534" ht="18" customHeight="1" spans="1:8">
      <c r="A534" s="99" t="s">
        <v>202</v>
      </c>
      <c r="B534" s="97">
        <v>0</v>
      </c>
      <c r="C534" s="185">
        <v>0</v>
      </c>
      <c r="D534" s="97">
        <v>0</v>
      </c>
      <c r="E534" s="97">
        <v>0</v>
      </c>
      <c r="F534" s="161">
        <f t="shared" si="28"/>
        <v>0</v>
      </c>
      <c r="G534" s="161">
        <f t="shared" si="29"/>
        <v>0</v>
      </c>
      <c r="H534" s="161">
        <f t="shared" si="30"/>
        <v>0</v>
      </c>
    </row>
    <row r="535" ht="18" customHeight="1" spans="1:8">
      <c r="A535" s="99" t="s">
        <v>203</v>
      </c>
      <c r="B535" s="97">
        <v>0</v>
      </c>
      <c r="C535" s="169">
        <v>0</v>
      </c>
      <c r="D535" s="97">
        <v>0</v>
      </c>
      <c r="E535" s="97">
        <v>0</v>
      </c>
      <c r="F535" s="161">
        <f t="shared" si="28"/>
        <v>0</v>
      </c>
      <c r="G535" s="161">
        <f t="shared" si="29"/>
        <v>0</v>
      </c>
      <c r="H535" s="161">
        <f t="shared" si="30"/>
        <v>0</v>
      </c>
    </row>
    <row r="536" ht="18" customHeight="1" spans="1:8">
      <c r="A536" s="99" t="s">
        <v>204</v>
      </c>
      <c r="B536" s="97">
        <v>0</v>
      </c>
      <c r="C536" s="165">
        <v>0</v>
      </c>
      <c r="D536" s="97">
        <v>0</v>
      </c>
      <c r="E536" s="97">
        <v>0</v>
      </c>
      <c r="F536" s="161">
        <f t="shared" si="28"/>
        <v>0</v>
      </c>
      <c r="G536" s="161">
        <f t="shared" si="29"/>
        <v>0</v>
      </c>
      <c r="H536" s="161">
        <f t="shared" si="30"/>
        <v>0</v>
      </c>
    </row>
    <row r="537" ht="18" customHeight="1" spans="1:8">
      <c r="A537" s="99" t="s">
        <v>555</v>
      </c>
      <c r="B537" s="97">
        <v>0</v>
      </c>
      <c r="C537" s="185">
        <v>0</v>
      </c>
      <c r="D537" s="97">
        <v>0</v>
      </c>
      <c r="E537" s="97">
        <v>0</v>
      </c>
      <c r="F537" s="161">
        <f t="shared" si="28"/>
        <v>0</v>
      </c>
      <c r="G537" s="161">
        <f t="shared" si="29"/>
        <v>0</v>
      </c>
      <c r="H537" s="161">
        <f t="shared" si="30"/>
        <v>0</v>
      </c>
    </row>
    <row r="538" ht="18" customHeight="1" spans="1:8">
      <c r="A538" s="99" t="s">
        <v>556</v>
      </c>
      <c r="B538" s="97">
        <v>0</v>
      </c>
      <c r="C538" s="166">
        <v>0</v>
      </c>
      <c r="D538" s="97">
        <v>0</v>
      </c>
      <c r="E538" s="97">
        <v>0</v>
      </c>
      <c r="F538" s="161">
        <f t="shared" si="28"/>
        <v>0</v>
      </c>
      <c r="G538" s="161">
        <f t="shared" si="29"/>
        <v>0</v>
      </c>
      <c r="H538" s="161">
        <f t="shared" si="30"/>
        <v>0</v>
      </c>
    </row>
    <row r="539" ht="18" customHeight="1" spans="1:8">
      <c r="A539" s="99" t="s">
        <v>557</v>
      </c>
      <c r="B539" s="97">
        <v>0</v>
      </c>
      <c r="C539" s="176">
        <v>0</v>
      </c>
      <c r="D539" s="97">
        <v>0</v>
      </c>
      <c r="E539" s="97">
        <v>0</v>
      </c>
      <c r="F539" s="161">
        <f t="shared" si="28"/>
        <v>0</v>
      </c>
      <c r="G539" s="161">
        <f t="shared" si="29"/>
        <v>0</v>
      </c>
      <c r="H539" s="161">
        <f t="shared" si="30"/>
        <v>0</v>
      </c>
    </row>
    <row r="540" ht="18" customHeight="1" spans="1:8">
      <c r="A540" s="99" t="s">
        <v>558</v>
      </c>
      <c r="B540" s="97">
        <v>20</v>
      </c>
      <c r="C540" s="167">
        <v>23</v>
      </c>
      <c r="D540" s="97">
        <v>20</v>
      </c>
      <c r="E540" s="97">
        <v>20</v>
      </c>
      <c r="F540" s="161">
        <f t="shared" si="28"/>
        <v>100</v>
      </c>
      <c r="G540" s="161">
        <f t="shared" si="29"/>
        <v>86.9565217391304</v>
      </c>
      <c r="H540" s="161">
        <f t="shared" si="30"/>
        <v>0</v>
      </c>
    </row>
    <row r="541" ht="18" customHeight="1" spans="1:8">
      <c r="A541" s="99" t="s">
        <v>559</v>
      </c>
      <c r="B541" s="97">
        <v>10</v>
      </c>
      <c r="C541" s="169">
        <v>0</v>
      </c>
      <c r="D541" s="97">
        <v>10</v>
      </c>
      <c r="E541" s="97">
        <v>0</v>
      </c>
      <c r="F541" s="161">
        <f t="shared" si="28"/>
        <v>0</v>
      </c>
      <c r="G541" s="161">
        <f t="shared" si="29"/>
        <v>0</v>
      </c>
      <c r="H541" s="161">
        <f t="shared" si="30"/>
        <v>-100</v>
      </c>
    </row>
    <row r="542" ht="18" customHeight="1" spans="1:8">
      <c r="A542" s="99" t="s">
        <v>560</v>
      </c>
      <c r="B542" s="160">
        <v>0</v>
      </c>
      <c r="C542" s="160">
        <v>0</v>
      </c>
      <c r="D542" s="97">
        <v>0</v>
      </c>
      <c r="E542" s="97">
        <v>0</v>
      </c>
      <c r="F542" s="161">
        <f t="shared" si="28"/>
        <v>0</v>
      </c>
      <c r="G542" s="161">
        <f t="shared" si="29"/>
        <v>0</v>
      </c>
      <c r="H542" s="161">
        <f t="shared" si="30"/>
        <v>0</v>
      </c>
    </row>
    <row r="543" ht="18" customHeight="1" spans="1:8">
      <c r="A543" s="99" t="s">
        <v>561</v>
      </c>
      <c r="B543" s="160">
        <v>360</v>
      </c>
      <c r="C543" s="160">
        <v>343</v>
      </c>
      <c r="D543" s="97">
        <v>349</v>
      </c>
      <c r="E543" s="97">
        <v>360</v>
      </c>
      <c r="F543" s="161">
        <f t="shared" si="28"/>
        <v>100</v>
      </c>
      <c r="G543" s="161">
        <f t="shared" si="29"/>
        <v>104.956268221574</v>
      </c>
      <c r="H543" s="161">
        <f t="shared" si="30"/>
        <v>3.15186246418337</v>
      </c>
    </row>
    <row r="544" ht="18" customHeight="1" spans="1:8">
      <c r="A544" s="99" t="s">
        <v>562</v>
      </c>
      <c r="B544" s="164">
        <f>SUM(B545:B552)</f>
        <v>100</v>
      </c>
      <c r="C544" s="174">
        <f>SUM(C545:C552)</f>
        <v>89</v>
      </c>
      <c r="D544" s="97">
        <f>SUM(D545:D552)</f>
        <v>135</v>
      </c>
      <c r="E544" s="97">
        <f>SUM(E545:E552)</f>
        <v>102</v>
      </c>
      <c r="F544" s="161">
        <f t="shared" si="28"/>
        <v>102</v>
      </c>
      <c r="G544" s="161">
        <f t="shared" si="29"/>
        <v>114.606741573034</v>
      </c>
      <c r="H544" s="161">
        <f t="shared" si="30"/>
        <v>-24.4444444444444</v>
      </c>
    </row>
    <row r="545" ht="18" customHeight="1" spans="1:8">
      <c r="A545" s="83" t="s">
        <v>202</v>
      </c>
      <c r="B545" s="162">
        <v>0</v>
      </c>
      <c r="C545" s="163">
        <v>0</v>
      </c>
      <c r="D545" s="97">
        <v>0</v>
      </c>
      <c r="E545" s="97">
        <v>0</v>
      </c>
      <c r="F545" s="161">
        <f t="shared" si="28"/>
        <v>0</v>
      </c>
      <c r="G545" s="161">
        <f t="shared" si="29"/>
        <v>0</v>
      </c>
      <c r="H545" s="161">
        <f t="shared" si="30"/>
        <v>0</v>
      </c>
    </row>
    <row r="546" ht="18" customHeight="1" spans="1:8">
      <c r="A546" s="83" t="s">
        <v>203</v>
      </c>
      <c r="B546" s="164">
        <v>0</v>
      </c>
      <c r="C546" s="170">
        <v>0</v>
      </c>
      <c r="D546" s="97">
        <v>0</v>
      </c>
      <c r="E546" s="97">
        <v>0</v>
      </c>
      <c r="F546" s="161">
        <f t="shared" si="28"/>
        <v>0</v>
      </c>
      <c r="G546" s="161">
        <f t="shared" si="29"/>
        <v>0</v>
      </c>
      <c r="H546" s="161">
        <f t="shared" si="30"/>
        <v>0</v>
      </c>
    </row>
    <row r="547" ht="18" customHeight="1" spans="1:8">
      <c r="A547" s="83" t="s">
        <v>204</v>
      </c>
      <c r="B547" s="162">
        <v>0</v>
      </c>
      <c r="C547" s="163">
        <v>0</v>
      </c>
      <c r="D547" s="97">
        <v>0</v>
      </c>
      <c r="E547" s="97">
        <v>0</v>
      </c>
      <c r="F547" s="161">
        <f t="shared" si="28"/>
        <v>0</v>
      </c>
      <c r="G547" s="161">
        <f t="shared" si="29"/>
        <v>0</v>
      </c>
      <c r="H547" s="161">
        <f t="shared" si="30"/>
        <v>0</v>
      </c>
    </row>
    <row r="548" ht="18" customHeight="1" spans="1:8">
      <c r="A548" s="83" t="s">
        <v>563</v>
      </c>
      <c r="B548" s="164">
        <v>0</v>
      </c>
      <c r="C548" s="178">
        <v>0</v>
      </c>
      <c r="D548" s="97">
        <v>0</v>
      </c>
      <c r="E548" s="97">
        <v>0</v>
      </c>
      <c r="F548" s="161">
        <f t="shared" si="28"/>
        <v>0</v>
      </c>
      <c r="G548" s="161">
        <f t="shared" si="29"/>
        <v>0</v>
      </c>
      <c r="H548" s="161">
        <f t="shared" si="30"/>
        <v>0</v>
      </c>
    </row>
    <row r="549" ht="18" customHeight="1" spans="1:8">
      <c r="A549" s="83" t="s">
        <v>564</v>
      </c>
      <c r="B549" s="164">
        <v>0</v>
      </c>
      <c r="C549" s="167">
        <v>0</v>
      </c>
      <c r="D549" s="97">
        <v>0</v>
      </c>
      <c r="E549" s="97">
        <v>0</v>
      </c>
      <c r="F549" s="161">
        <f t="shared" si="28"/>
        <v>0</v>
      </c>
      <c r="G549" s="161">
        <f t="shared" si="29"/>
        <v>0</v>
      </c>
      <c r="H549" s="161">
        <f t="shared" si="30"/>
        <v>0</v>
      </c>
    </row>
    <row r="550" ht="18" customHeight="1" spans="1:8">
      <c r="A550" s="83" t="s">
        <v>565</v>
      </c>
      <c r="B550" s="162">
        <v>0</v>
      </c>
      <c r="C550" s="163">
        <v>0</v>
      </c>
      <c r="D550" s="97">
        <v>0</v>
      </c>
      <c r="E550" s="97">
        <v>0</v>
      </c>
      <c r="F550" s="161">
        <f t="shared" si="28"/>
        <v>0</v>
      </c>
      <c r="G550" s="161">
        <f t="shared" si="29"/>
        <v>0</v>
      </c>
      <c r="H550" s="161">
        <f t="shared" si="30"/>
        <v>0</v>
      </c>
    </row>
    <row r="551" ht="18" customHeight="1" spans="1:8">
      <c r="A551" s="83" t="s">
        <v>566</v>
      </c>
      <c r="B551" s="162">
        <v>100</v>
      </c>
      <c r="C551" s="186">
        <v>89</v>
      </c>
      <c r="D551" s="97">
        <v>98</v>
      </c>
      <c r="E551" s="97">
        <v>102</v>
      </c>
      <c r="F551" s="161">
        <f t="shared" si="28"/>
        <v>102</v>
      </c>
      <c r="G551" s="161">
        <f t="shared" si="29"/>
        <v>114.606741573034</v>
      </c>
      <c r="H551" s="161">
        <f t="shared" si="30"/>
        <v>4.08163265306123</v>
      </c>
    </row>
    <row r="552" ht="18" customHeight="1" spans="1:8">
      <c r="A552" s="83" t="s">
        <v>567</v>
      </c>
      <c r="B552" s="162">
        <v>0</v>
      </c>
      <c r="C552" s="163">
        <v>0</v>
      </c>
      <c r="D552" s="97">
        <v>37</v>
      </c>
      <c r="E552" s="97">
        <v>0</v>
      </c>
      <c r="F552" s="161">
        <f t="shared" si="28"/>
        <v>0</v>
      </c>
      <c r="G552" s="161">
        <f t="shared" si="29"/>
        <v>0</v>
      </c>
      <c r="H552" s="161">
        <f t="shared" si="30"/>
        <v>-100</v>
      </c>
    </row>
    <row r="553" ht="18" customHeight="1" spans="1:8">
      <c r="A553" s="99" t="s">
        <v>568</v>
      </c>
      <c r="B553" s="164">
        <f>SUM(B554:B559)</f>
        <v>530</v>
      </c>
      <c r="C553" s="174">
        <f>SUM(C554:C559)</f>
        <v>401</v>
      </c>
      <c r="D553" s="97">
        <f>SUM(D554:D559)</f>
        <v>406</v>
      </c>
      <c r="E553" s="97">
        <f>SUM(E554:E559)</f>
        <v>422</v>
      </c>
      <c r="F553" s="161">
        <f t="shared" si="28"/>
        <v>79.622641509434</v>
      </c>
      <c r="G553" s="161">
        <f t="shared" si="29"/>
        <v>105.236907730673</v>
      </c>
      <c r="H553" s="161">
        <f t="shared" si="30"/>
        <v>3.94088669950738</v>
      </c>
    </row>
    <row r="554" ht="18" customHeight="1" spans="1:8">
      <c r="A554" s="83" t="s">
        <v>202</v>
      </c>
      <c r="B554" s="162">
        <v>0</v>
      </c>
      <c r="C554" s="163">
        <v>0</v>
      </c>
      <c r="D554" s="97">
        <v>0</v>
      </c>
      <c r="E554" s="97">
        <v>0</v>
      </c>
      <c r="F554" s="161">
        <f t="shared" si="28"/>
        <v>0</v>
      </c>
      <c r="G554" s="161">
        <f t="shared" si="29"/>
        <v>0</v>
      </c>
      <c r="H554" s="161">
        <f t="shared" si="30"/>
        <v>0</v>
      </c>
    </row>
    <row r="555" ht="18" customHeight="1" spans="1:8">
      <c r="A555" s="83" t="s">
        <v>203</v>
      </c>
      <c r="B555" s="162">
        <v>0</v>
      </c>
      <c r="C555" s="163">
        <v>0</v>
      </c>
      <c r="D555" s="97">
        <v>0</v>
      </c>
      <c r="E555" s="97">
        <v>0</v>
      </c>
      <c r="F555" s="161">
        <f t="shared" si="28"/>
        <v>0</v>
      </c>
      <c r="G555" s="161">
        <f t="shared" si="29"/>
        <v>0</v>
      </c>
      <c r="H555" s="161">
        <f t="shared" si="30"/>
        <v>0</v>
      </c>
    </row>
    <row r="556" ht="18" customHeight="1" spans="1:8">
      <c r="A556" s="83" t="s">
        <v>204</v>
      </c>
      <c r="B556" s="162">
        <v>0</v>
      </c>
      <c r="C556" s="163">
        <v>0</v>
      </c>
      <c r="D556" s="97">
        <v>0</v>
      </c>
      <c r="E556" s="97">
        <v>0</v>
      </c>
      <c r="F556" s="161">
        <f t="shared" si="28"/>
        <v>0</v>
      </c>
      <c r="G556" s="161">
        <f t="shared" si="29"/>
        <v>0</v>
      </c>
      <c r="H556" s="161">
        <f t="shared" si="30"/>
        <v>0</v>
      </c>
    </row>
    <row r="557" ht="18" customHeight="1" spans="1:8">
      <c r="A557" s="83" t="s">
        <v>569</v>
      </c>
      <c r="B557" s="160">
        <v>30</v>
      </c>
      <c r="C557" s="168">
        <v>0</v>
      </c>
      <c r="D557" s="97">
        <v>-24</v>
      </c>
      <c r="E557" s="97">
        <v>0</v>
      </c>
      <c r="F557" s="161">
        <f t="shared" si="28"/>
        <v>0</v>
      </c>
      <c r="G557" s="161">
        <f t="shared" si="29"/>
        <v>0</v>
      </c>
      <c r="H557" s="161">
        <f t="shared" si="30"/>
        <v>-100</v>
      </c>
    </row>
    <row r="558" ht="18" customHeight="1" spans="1:8">
      <c r="A558" s="83" t="s">
        <v>570</v>
      </c>
      <c r="B558" s="164">
        <v>450</v>
      </c>
      <c r="C558" s="166">
        <v>398</v>
      </c>
      <c r="D558" s="97">
        <v>430</v>
      </c>
      <c r="E558" s="97">
        <v>419</v>
      </c>
      <c r="F558" s="161">
        <f t="shared" si="28"/>
        <v>93.1111111111111</v>
      </c>
      <c r="G558" s="161">
        <f t="shared" si="29"/>
        <v>105.276381909548</v>
      </c>
      <c r="H558" s="161">
        <f t="shared" si="30"/>
        <v>-2.55813953488372</v>
      </c>
    </row>
    <row r="559" ht="18" customHeight="1" spans="1:8">
      <c r="A559" s="83" t="s">
        <v>571</v>
      </c>
      <c r="B559" s="164">
        <v>50</v>
      </c>
      <c r="C559" s="97">
        <v>3</v>
      </c>
      <c r="D559" s="97"/>
      <c r="E559" s="97">
        <v>3</v>
      </c>
      <c r="F559" s="161">
        <f t="shared" si="28"/>
        <v>6</v>
      </c>
      <c r="G559" s="161">
        <f t="shared" si="29"/>
        <v>100</v>
      </c>
      <c r="H559" s="161">
        <f t="shared" si="30"/>
        <v>0</v>
      </c>
    </row>
    <row r="560" ht="18" customHeight="1" spans="1:8">
      <c r="A560" s="99" t="s">
        <v>572</v>
      </c>
      <c r="B560" s="164">
        <f>SUM(B561:B563)</f>
        <v>400</v>
      </c>
      <c r="C560" s="174">
        <f>SUM(C561:C563)</f>
        <v>2585</v>
      </c>
      <c r="D560" s="97">
        <f>SUM(D561:D563)</f>
        <v>385</v>
      </c>
      <c r="E560" s="97">
        <f>SUM(E561:E563)</f>
        <v>2268</v>
      </c>
      <c r="F560" s="161">
        <f t="shared" si="28"/>
        <v>567</v>
      </c>
      <c r="G560" s="161">
        <f t="shared" si="29"/>
        <v>87.7369439071567</v>
      </c>
      <c r="H560" s="161">
        <f t="shared" si="30"/>
        <v>489.090909090909</v>
      </c>
    </row>
    <row r="561" ht="18" customHeight="1" spans="1:8">
      <c r="A561" s="99" t="s">
        <v>573</v>
      </c>
      <c r="B561" s="162">
        <v>0</v>
      </c>
      <c r="C561" s="163">
        <v>0</v>
      </c>
      <c r="D561" s="97"/>
      <c r="E561" s="97">
        <v>3</v>
      </c>
      <c r="F561" s="161">
        <f t="shared" si="28"/>
        <v>0</v>
      </c>
      <c r="G561" s="161">
        <f t="shared" si="29"/>
        <v>0</v>
      </c>
      <c r="H561" s="161">
        <f t="shared" si="30"/>
        <v>0</v>
      </c>
    </row>
    <row r="562" ht="18" customHeight="1" spans="1:8">
      <c r="A562" s="99" t="s">
        <v>574</v>
      </c>
      <c r="B562" s="164">
        <v>70</v>
      </c>
      <c r="C562" s="166">
        <v>23</v>
      </c>
      <c r="D562" s="97">
        <v>60</v>
      </c>
      <c r="E562" s="97">
        <v>20</v>
      </c>
      <c r="F562" s="161">
        <f t="shared" si="28"/>
        <v>28.5714285714286</v>
      </c>
      <c r="G562" s="161">
        <f t="shared" si="29"/>
        <v>86.9565217391304</v>
      </c>
      <c r="H562" s="161">
        <f t="shared" si="30"/>
        <v>-66.6666666666667</v>
      </c>
    </row>
    <row r="563" ht="18" customHeight="1" spans="1:8">
      <c r="A563" s="99" t="s">
        <v>575</v>
      </c>
      <c r="B563" s="164">
        <v>330</v>
      </c>
      <c r="C563" s="167">
        <v>2562</v>
      </c>
      <c r="D563" s="97">
        <v>325</v>
      </c>
      <c r="E563" s="97">
        <v>2245</v>
      </c>
      <c r="F563" s="161">
        <f t="shared" si="28"/>
        <v>680.30303030303</v>
      </c>
      <c r="G563" s="161">
        <f t="shared" si="29"/>
        <v>87.6268540202966</v>
      </c>
      <c r="H563" s="161">
        <f t="shared" si="30"/>
        <v>590.769230769231</v>
      </c>
    </row>
    <row r="564" ht="18" customHeight="1" spans="1:8">
      <c r="A564" s="99" t="s">
        <v>162</v>
      </c>
      <c r="B564" s="164">
        <f>SUM(B565,B579,B587,B589,B598,B602,B612,B620,B627,B634,B643,B648,B651,B654,B657,B660,B663,B667,B672,B680)</f>
        <v>67990</v>
      </c>
      <c r="C564" s="174">
        <f>SUM(C565,C579,C587,C589,C598,C602,C612,C620,C627,C634,C643,C648,C651,C654,C657,C660,C663,C667,C672,C680)</f>
        <v>63607</v>
      </c>
      <c r="D564" s="97">
        <f>SUM(D565,D579,D587,D589,D598,D602,D612,D620,D627,D634,D643,D648,D651,D654,D657,D660,D663,D667,D672,D680)</f>
        <v>65182</v>
      </c>
      <c r="E564" s="97">
        <f>SUM(E565,E579,E587,E589,E598,E602,E612,E620,E627,E634,E643,E648,E651,E654,E657,E660,E663,E667,E672,E680)</f>
        <v>63468</v>
      </c>
      <c r="F564" s="161">
        <f t="shared" si="28"/>
        <v>93.3490219149875</v>
      </c>
      <c r="G564" s="161">
        <f t="shared" si="29"/>
        <v>99.7814705928593</v>
      </c>
      <c r="H564" s="161">
        <f t="shared" si="30"/>
        <v>-2.62956030806051</v>
      </c>
    </row>
    <row r="565" ht="18" customHeight="1" spans="1:8">
      <c r="A565" s="99" t="s">
        <v>576</v>
      </c>
      <c r="B565" s="164">
        <f>SUM(B566:B578)</f>
        <v>3070</v>
      </c>
      <c r="C565" s="174">
        <f>SUM(C566:C578)</f>
        <v>2535</v>
      </c>
      <c r="D565" s="97">
        <f>SUM(D566:D578)</f>
        <v>3176</v>
      </c>
      <c r="E565" s="97">
        <f>SUM(E566:E578)</f>
        <v>2502</v>
      </c>
      <c r="F565" s="161">
        <f t="shared" si="28"/>
        <v>81.4983713355049</v>
      </c>
      <c r="G565" s="161">
        <f t="shared" si="29"/>
        <v>98.698224852071</v>
      </c>
      <c r="H565" s="161">
        <f t="shared" si="30"/>
        <v>-21.2216624685139</v>
      </c>
    </row>
    <row r="566" ht="18" customHeight="1" spans="1:8">
      <c r="A566" s="99" t="s">
        <v>202</v>
      </c>
      <c r="B566" s="164">
        <v>900</v>
      </c>
      <c r="C566" s="178">
        <v>705</v>
      </c>
      <c r="D566" s="97">
        <v>850</v>
      </c>
      <c r="E566" s="97">
        <v>676</v>
      </c>
      <c r="F566" s="161">
        <f t="shared" si="28"/>
        <v>75.1111111111111</v>
      </c>
      <c r="G566" s="161">
        <f t="shared" si="29"/>
        <v>95.886524822695</v>
      </c>
      <c r="H566" s="161">
        <f t="shared" si="30"/>
        <v>-20.4705882352941</v>
      </c>
    </row>
    <row r="567" ht="18" customHeight="1" spans="1:8">
      <c r="A567" s="99" t="s">
        <v>203</v>
      </c>
      <c r="B567" s="164">
        <v>130</v>
      </c>
      <c r="C567" s="176">
        <v>0</v>
      </c>
      <c r="D567" s="97">
        <v>117</v>
      </c>
      <c r="E567" s="97">
        <v>0</v>
      </c>
      <c r="F567" s="161">
        <f t="shared" si="28"/>
        <v>0</v>
      </c>
      <c r="G567" s="161">
        <f t="shared" si="29"/>
        <v>0</v>
      </c>
      <c r="H567" s="161">
        <f t="shared" si="30"/>
        <v>-100</v>
      </c>
    </row>
    <row r="568" ht="18" customHeight="1" spans="1:8">
      <c r="A568" s="99" t="s">
        <v>204</v>
      </c>
      <c r="B568" s="164">
        <v>1200</v>
      </c>
      <c r="C568" s="97">
        <v>1022</v>
      </c>
      <c r="D568" s="97">
        <v>1028</v>
      </c>
      <c r="E568" s="97">
        <v>1056</v>
      </c>
      <c r="F568" s="161">
        <f t="shared" si="28"/>
        <v>88</v>
      </c>
      <c r="G568" s="161">
        <f t="shared" si="29"/>
        <v>103.326810176125</v>
      </c>
      <c r="H568" s="161">
        <f t="shared" si="30"/>
        <v>2.7237354085603</v>
      </c>
    </row>
    <row r="569" ht="18" customHeight="1" spans="1:8">
      <c r="A569" s="99" t="s">
        <v>577</v>
      </c>
      <c r="B569" s="164">
        <v>0</v>
      </c>
      <c r="C569" s="97">
        <v>0</v>
      </c>
      <c r="D569" s="97">
        <v>0</v>
      </c>
      <c r="E569" s="97">
        <v>0</v>
      </c>
      <c r="F569" s="161">
        <f t="shared" si="28"/>
        <v>0</v>
      </c>
      <c r="G569" s="161">
        <f t="shared" si="29"/>
        <v>0</v>
      </c>
      <c r="H569" s="161">
        <f t="shared" si="30"/>
        <v>0</v>
      </c>
    </row>
    <row r="570" ht="18" customHeight="1" spans="1:8">
      <c r="A570" s="99" t="s">
        <v>578</v>
      </c>
      <c r="B570" s="164">
        <v>0</v>
      </c>
      <c r="C570" s="97">
        <v>0</v>
      </c>
      <c r="D570" s="97">
        <v>0</v>
      </c>
      <c r="E570" s="97">
        <v>0</v>
      </c>
      <c r="F570" s="161">
        <f t="shared" si="28"/>
        <v>0</v>
      </c>
      <c r="G570" s="161">
        <f t="shared" si="29"/>
        <v>0</v>
      </c>
      <c r="H570" s="161">
        <f t="shared" si="30"/>
        <v>0</v>
      </c>
    </row>
    <row r="571" ht="18" customHeight="1" spans="1:8">
      <c r="A571" s="99" t="s">
        <v>579</v>
      </c>
      <c r="B571" s="164">
        <v>0</v>
      </c>
      <c r="C571" s="176">
        <v>0</v>
      </c>
      <c r="D571" s="97">
        <v>0</v>
      </c>
      <c r="E571" s="97">
        <v>0</v>
      </c>
      <c r="F571" s="161">
        <f t="shared" si="28"/>
        <v>0</v>
      </c>
      <c r="G571" s="161">
        <f t="shared" si="29"/>
        <v>0</v>
      </c>
      <c r="H571" s="161">
        <f t="shared" si="30"/>
        <v>0</v>
      </c>
    </row>
    <row r="572" ht="18" customHeight="1" spans="1:8">
      <c r="A572" s="99" t="s">
        <v>580</v>
      </c>
      <c r="B572" s="162">
        <v>0</v>
      </c>
      <c r="C572" s="177">
        <v>0</v>
      </c>
      <c r="D572" s="97">
        <v>0</v>
      </c>
      <c r="E572" s="97">
        <v>0</v>
      </c>
      <c r="F572" s="161">
        <f t="shared" si="28"/>
        <v>0</v>
      </c>
      <c r="G572" s="161">
        <f t="shared" si="29"/>
        <v>0</v>
      </c>
      <c r="H572" s="161">
        <f t="shared" si="30"/>
        <v>0</v>
      </c>
    </row>
    <row r="573" ht="18" customHeight="1" spans="1:8">
      <c r="A573" s="99" t="s">
        <v>243</v>
      </c>
      <c r="B573" s="162">
        <v>0</v>
      </c>
      <c r="C573" s="160">
        <v>0</v>
      </c>
      <c r="D573" s="97">
        <v>0</v>
      </c>
      <c r="E573" s="97">
        <v>0</v>
      </c>
      <c r="F573" s="161">
        <f t="shared" si="28"/>
        <v>0</v>
      </c>
      <c r="G573" s="161">
        <f t="shared" si="29"/>
        <v>0</v>
      </c>
      <c r="H573" s="161">
        <f t="shared" si="30"/>
        <v>0</v>
      </c>
    </row>
    <row r="574" ht="18" customHeight="1" spans="1:8">
      <c r="A574" s="99" t="s">
        <v>581</v>
      </c>
      <c r="B574" s="164">
        <v>800</v>
      </c>
      <c r="C574" s="103">
        <v>763</v>
      </c>
      <c r="D574" s="97">
        <v>1181</v>
      </c>
      <c r="E574" s="97">
        <v>731</v>
      </c>
      <c r="F574" s="161">
        <f t="shared" si="28"/>
        <v>91.375</v>
      </c>
      <c r="G574" s="161">
        <f t="shared" si="29"/>
        <v>95.8060288335518</v>
      </c>
      <c r="H574" s="161">
        <f t="shared" si="30"/>
        <v>-38.1033022861981</v>
      </c>
    </row>
    <row r="575" ht="18" customHeight="1" spans="1:8">
      <c r="A575" s="99" t="s">
        <v>582</v>
      </c>
      <c r="B575" s="162">
        <v>0</v>
      </c>
      <c r="C575" s="163">
        <v>0</v>
      </c>
      <c r="D575" s="97">
        <v>0</v>
      </c>
      <c r="E575" s="97">
        <v>0</v>
      </c>
      <c r="F575" s="161">
        <f t="shared" si="28"/>
        <v>0</v>
      </c>
      <c r="G575" s="161">
        <f t="shared" si="29"/>
        <v>0</v>
      </c>
      <c r="H575" s="161">
        <f t="shared" si="30"/>
        <v>0</v>
      </c>
    </row>
    <row r="576" ht="18" customHeight="1" spans="1:8">
      <c r="A576" s="99" t="s">
        <v>583</v>
      </c>
      <c r="B576" s="160">
        <v>0</v>
      </c>
      <c r="C576" s="168">
        <v>0</v>
      </c>
      <c r="D576" s="97">
        <v>0</v>
      </c>
      <c r="E576" s="97">
        <v>0</v>
      </c>
      <c r="F576" s="161">
        <f t="shared" si="28"/>
        <v>0</v>
      </c>
      <c r="G576" s="161">
        <f t="shared" si="29"/>
        <v>0</v>
      </c>
      <c r="H576" s="161">
        <f t="shared" si="30"/>
        <v>0</v>
      </c>
    </row>
    <row r="577" ht="18" customHeight="1" spans="1:8">
      <c r="A577" s="99" t="s">
        <v>584</v>
      </c>
      <c r="B577" s="164">
        <v>0</v>
      </c>
      <c r="C577" s="126">
        <v>0</v>
      </c>
      <c r="D577" s="97">
        <v>0</v>
      </c>
      <c r="E577" s="97">
        <v>0</v>
      </c>
      <c r="F577" s="161">
        <f t="shared" si="28"/>
        <v>0</v>
      </c>
      <c r="G577" s="161">
        <f t="shared" si="29"/>
        <v>0</v>
      </c>
      <c r="H577" s="161">
        <f t="shared" si="30"/>
        <v>0</v>
      </c>
    </row>
    <row r="578" ht="18" customHeight="1" spans="1:8">
      <c r="A578" s="99" t="s">
        <v>585</v>
      </c>
      <c r="B578" s="164">
        <v>40</v>
      </c>
      <c r="C578" s="176">
        <v>45</v>
      </c>
      <c r="D578" s="97"/>
      <c r="E578" s="97">
        <v>39</v>
      </c>
      <c r="F578" s="161">
        <f t="shared" si="28"/>
        <v>97.5</v>
      </c>
      <c r="G578" s="161">
        <f t="shared" si="29"/>
        <v>86.6666666666667</v>
      </c>
      <c r="H578" s="161">
        <f t="shared" si="30"/>
        <v>0</v>
      </c>
    </row>
    <row r="579" ht="18" customHeight="1" spans="1:8">
      <c r="A579" s="99" t="s">
        <v>586</v>
      </c>
      <c r="B579" s="164">
        <f>SUM(B580:B586)</f>
        <v>3520</v>
      </c>
      <c r="C579" s="174">
        <f>SUM(C580:C586)</f>
        <v>2217</v>
      </c>
      <c r="D579" s="97">
        <f>SUM(D580:D586)</f>
        <v>3302</v>
      </c>
      <c r="E579" s="97">
        <f>SUM(E580:E586)</f>
        <v>2282</v>
      </c>
      <c r="F579" s="161">
        <f t="shared" si="28"/>
        <v>64.8295454545455</v>
      </c>
      <c r="G579" s="161">
        <f t="shared" si="29"/>
        <v>102.931889941362</v>
      </c>
      <c r="H579" s="161">
        <f t="shared" si="30"/>
        <v>-30.8903694730466</v>
      </c>
    </row>
    <row r="580" ht="18" customHeight="1" spans="1:8">
      <c r="A580" s="99" t="s">
        <v>202</v>
      </c>
      <c r="B580" s="162">
        <v>910</v>
      </c>
      <c r="C580" s="163">
        <v>690</v>
      </c>
      <c r="D580" s="97">
        <v>875</v>
      </c>
      <c r="E580" s="97">
        <v>672</v>
      </c>
      <c r="F580" s="161">
        <f t="shared" si="28"/>
        <v>73.8461538461539</v>
      </c>
      <c r="G580" s="161">
        <f t="shared" si="29"/>
        <v>97.3913043478261</v>
      </c>
      <c r="H580" s="161">
        <f t="shared" si="30"/>
        <v>-23.2</v>
      </c>
    </row>
    <row r="581" ht="18" customHeight="1" spans="1:8">
      <c r="A581" s="99" t="s">
        <v>203</v>
      </c>
      <c r="B581" s="162">
        <v>1700</v>
      </c>
      <c r="C581" s="163">
        <v>24</v>
      </c>
      <c r="D581" s="97">
        <v>1640</v>
      </c>
      <c r="E581" s="97">
        <v>21</v>
      </c>
      <c r="F581" s="161">
        <f t="shared" ref="F581:F644" si="31">IF(B581&lt;&gt;0,(E581/B581)*100,0)</f>
        <v>1.23529411764706</v>
      </c>
      <c r="G581" s="161">
        <f t="shared" ref="G581:G644" si="32">IF(C581&lt;&gt;0,(E581/C581)*100,0)</f>
        <v>87.5</v>
      </c>
      <c r="H581" s="161">
        <f t="shared" ref="H581:H644" si="33">IF(D581&lt;&gt;0,(E581/D581-1)*100,0)</f>
        <v>-98.719512195122</v>
      </c>
    </row>
    <row r="582" ht="18" customHeight="1" spans="1:8">
      <c r="A582" s="99" t="s">
        <v>204</v>
      </c>
      <c r="B582" s="162">
        <v>100</v>
      </c>
      <c r="C582" s="173">
        <v>87</v>
      </c>
      <c r="D582" s="97">
        <v>85</v>
      </c>
      <c r="E582" s="97">
        <v>86</v>
      </c>
      <c r="F582" s="161">
        <f t="shared" si="31"/>
        <v>86</v>
      </c>
      <c r="G582" s="161">
        <f t="shared" si="32"/>
        <v>98.8505747126437</v>
      </c>
      <c r="H582" s="161">
        <f t="shared" si="33"/>
        <v>1.17647058823529</v>
      </c>
    </row>
    <row r="583" ht="18" customHeight="1" spans="1:8">
      <c r="A583" s="99" t="s">
        <v>587</v>
      </c>
      <c r="B583" s="164">
        <v>0</v>
      </c>
      <c r="C583" s="178">
        <v>0</v>
      </c>
      <c r="D583" s="97">
        <v>0</v>
      </c>
      <c r="E583" s="97">
        <v>0</v>
      </c>
      <c r="F583" s="161">
        <f t="shared" si="31"/>
        <v>0</v>
      </c>
      <c r="G583" s="161">
        <f t="shared" si="32"/>
        <v>0</v>
      </c>
      <c r="H583" s="161">
        <f t="shared" si="33"/>
        <v>0</v>
      </c>
    </row>
    <row r="584" ht="18" customHeight="1" spans="1:8">
      <c r="A584" s="99" t="s">
        <v>588</v>
      </c>
      <c r="B584" s="164">
        <v>20</v>
      </c>
      <c r="C584" s="176">
        <v>0</v>
      </c>
      <c r="D584" s="97">
        <v>15</v>
      </c>
      <c r="E584" s="97">
        <v>0</v>
      </c>
      <c r="F584" s="161">
        <f t="shared" si="31"/>
        <v>0</v>
      </c>
      <c r="G584" s="161">
        <f t="shared" si="32"/>
        <v>0</v>
      </c>
      <c r="H584" s="161">
        <f t="shared" si="33"/>
        <v>-100</v>
      </c>
    </row>
    <row r="585" ht="18" customHeight="1" spans="1:8">
      <c r="A585" s="99" t="s">
        <v>589</v>
      </c>
      <c r="B585" s="164">
        <v>500</v>
      </c>
      <c r="C585" s="183">
        <v>939</v>
      </c>
      <c r="D585" s="97">
        <v>430</v>
      </c>
      <c r="E585" s="97">
        <v>990</v>
      </c>
      <c r="F585" s="161">
        <f t="shared" si="31"/>
        <v>198</v>
      </c>
      <c r="G585" s="161">
        <f t="shared" si="32"/>
        <v>105.431309904153</v>
      </c>
      <c r="H585" s="161">
        <f t="shared" si="33"/>
        <v>130.232558139535</v>
      </c>
    </row>
    <row r="586" ht="18" customHeight="1" spans="1:8">
      <c r="A586" s="99" t="s">
        <v>590</v>
      </c>
      <c r="B586" s="162">
        <v>290</v>
      </c>
      <c r="C586" s="163">
        <v>477</v>
      </c>
      <c r="D586" s="97">
        <v>257</v>
      </c>
      <c r="E586" s="97">
        <v>513</v>
      </c>
      <c r="F586" s="161">
        <f t="shared" si="31"/>
        <v>176.896551724138</v>
      </c>
      <c r="G586" s="161">
        <f t="shared" si="32"/>
        <v>107.547169811321</v>
      </c>
      <c r="H586" s="161">
        <f t="shared" si="33"/>
        <v>99.6108949416342</v>
      </c>
    </row>
    <row r="587" ht="18" customHeight="1" spans="1:8">
      <c r="A587" s="99" t="s">
        <v>591</v>
      </c>
      <c r="B587" s="164">
        <f>B588</f>
        <v>0</v>
      </c>
      <c r="C587" s="174">
        <f>C588</f>
        <v>0</v>
      </c>
      <c r="D587" s="97">
        <f>D588</f>
        <v>0</v>
      </c>
      <c r="E587" s="97">
        <f>E588</f>
        <v>0</v>
      </c>
      <c r="F587" s="161">
        <f t="shared" si="31"/>
        <v>0</v>
      </c>
      <c r="G587" s="161">
        <f t="shared" si="32"/>
        <v>0</v>
      </c>
      <c r="H587" s="161">
        <f t="shared" si="33"/>
        <v>0</v>
      </c>
    </row>
    <row r="588" ht="18" customHeight="1" spans="1:8">
      <c r="A588" s="99" t="s">
        <v>592</v>
      </c>
      <c r="B588" s="162">
        <v>0</v>
      </c>
      <c r="C588" s="177">
        <v>0</v>
      </c>
      <c r="D588" s="97">
        <v>0</v>
      </c>
      <c r="E588" s="97">
        <v>0</v>
      </c>
      <c r="F588" s="161">
        <f t="shared" si="31"/>
        <v>0</v>
      </c>
      <c r="G588" s="161">
        <f t="shared" si="32"/>
        <v>0</v>
      </c>
      <c r="H588" s="161">
        <f t="shared" si="33"/>
        <v>0</v>
      </c>
    </row>
    <row r="589" ht="18" customHeight="1" spans="1:8">
      <c r="A589" s="99" t="s">
        <v>593</v>
      </c>
      <c r="B589" s="164">
        <f>SUM(B590:B597)</f>
        <v>34900</v>
      </c>
      <c r="C589" s="174">
        <f>SUM(C590:C597)</f>
        <v>31396</v>
      </c>
      <c r="D589" s="97">
        <f>SUM(D590:D597)</f>
        <v>33678</v>
      </c>
      <c r="E589" s="97">
        <f>SUM(E590:E597)</f>
        <v>31546</v>
      </c>
      <c r="F589" s="161">
        <f t="shared" si="31"/>
        <v>90.3896848137536</v>
      </c>
      <c r="G589" s="161">
        <f t="shared" si="32"/>
        <v>100.477767868518</v>
      </c>
      <c r="H589" s="161">
        <f t="shared" si="33"/>
        <v>-6.33054219371697</v>
      </c>
    </row>
    <row r="590" ht="18" customHeight="1" spans="1:8">
      <c r="A590" s="99" t="s">
        <v>594</v>
      </c>
      <c r="B590" s="162">
        <v>5400</v>
      </c>
      <c r="C590" s="173">
        <v>6309</v>
      </c>
      <c r="D590" s="97">
        <v>5265</v>
      </c>
      <c r="E590" s="97">
        <v>6352</v>
      </c>
      <c r="F590" s="161">
        <f t="shared" si="31"/>
        <v>117.62962962963</v>
      </c>
      <c r="G590" s="161">
        <f t="shared" si="32"/>
        <v>100.681566016801</v>
      </c>
      <c r="H590" s="161">
        <f t="shared" si="33"/>
        <v>20.6457739791073</v>
      </c>
    </row>
    <row r="591" ht="18" customHeight="1" spans="1:8">
      <c r="A591" s="99" t="s">
        <v>595</v>
      </c>
      <c r="B591" s="160">
        <v>8800</v>
      </c>
      <c r="C591" s="160">
        <v>9276</v>
      </c>
      <c r="D591" s="97">
        <v>8698</v>
      </c>
      <c r="E591" s="97">
        <v>8434</v>
      </c>
      <c r="F591" s="161">
        <f t="shared" si="31"/>
        <v>95.8409090909091</v>
      </c>
      <c r="G591" s="161">
        <f t="shared" si="32"/>
        <v>90.9228115567055</v>
      </c>
      <c r="H591" s="161">
        <f t="shared" si="33"/>
        <v>-3.03518050126466</v>
      </c>
    </row>
    <row r="592" ht="18" customHeight="1" spans="1:8">
      <c r="A592" s="99" t="s">
        <v>596</v>
      </c>
      <c r="B592" s="160">
        <v>200</v>
      </c>
      <c r="C592" s="168">
        <v>0</v>
      </c>
      <c r="D592" s="97">
        <v>157</v>
      </c>
      <c r="E592" s="97">
        <v>0</v>
      </c>
      <c r="F592" s="161">
        <f t="shared" si="31"/>
        <v>0</v>
      </c>
      <c r="G592" s="161">
        <f t="shared" si="32"/>
        <v>0</v>
      </c>
      <c r="H592" s="161">
        <f t="shared" si="33"/>
        <v>-100</v>
      </c>
    </row>
    <row r="593" ht="18" customHeight="1" spans="1:8">
      <c r="A593" s="99" t="s">
        <v>597</v>
      </c>
      <c r="B593" s="162">
        <v>0</v>
      </c>
      <c r="C593" s="163">
        <v>0</v>
      </c>
      <c r="D593" s="97">
        <v>0</v>
      </c>
      <c r="E593" s="97">
        <v>0</v>
      </c>
      <c r="F593" s="161">
        <f t="shared" si="31"/>
        <v>0</v>
      </c>
      <c r="G593" s="161">
        <f t="shared" si="32"/>
        <v>0</v>
      </c>
      <c r="H593" s="161">
        <f t="shared" si="33"/>
        <v>0</v>
      </c>
    </row>
    <row r="594" ht="18" customHeight="1" spans="1:8">
      <c r="A594" s="99" t="s">
        <v>598</v>
      </c>
      <c r="B594" s="162">
        <v>17000</v>
      </c>
      <c r="C594" s="163">
        <v>13849</v>
      </c>
      <c r="D594" s="97">
        <v>16562</v>
      </c>
      <c r="E594" s="97">
        <v>14227</v>
      </c>
      <c r="F594" s="161">
        <f t="shared" si="31"/>
        <v>83.6882352941176</v>
      </c>
      <c r="G594" s="161">
        <f t="shared" si="32"/>
        <v>102.729438948661</v>
      </c>
      <c r="H594" s="161">
        <f t="shared" si="33"/>
        <v>-14.0985388238135</v>
      </c>
    </row>
    <row r="595" ht="18" customHeight="1" spans="1:8">
      <c r="A595" s="99" t="s">
        <v>599</v>
      </c>
      <c r="B595" s="162">
        <v>1700</v>
      </c>
      <c r="C595" s="173">
        <v>415</v>
      </c>
      <c r="D595" s="97">
        <v>1523</v>
      </c>
      <c r="E595" s="97">
        <v>717</v>
      </c>
      <c r="F595" s="161">
        <f t="shared" si="31"/>
        <v>42.1764705882353</v>
      </c>
      <c r="G595" s="161">
        <f t="shared" si="32"/>
        <v>172.771084337349</v>
      </c>
      <c r="H595" s="161">
        <f t="shared" si="33"/>
        <v>-52.9218647406435</v>
      </c>
    </row>
    <row r="596" ht="18" customHeight="1" spans="1:8">
      <c r="A596" s="99" t="s">
        <v>600</v>
      </c>
      <c r="B596" s="164">
        <v>1500</v>
      </c>
      <c r="C596" s="170">
        <v>1369</v>
      </c>
      <c r="D596" s="97">
        <v>1218</v>
      </c>
      <c r="E596" s="97">
        <v>1604</v>
      </c>
      <c r="F596" s="161">
        <f t="shared" si="31"/>
        <v>106.933333333333</v>
      </c>
      <c r="G596" s="161">
        <f t="shared" si="32"/>
        <v>117.165814463112</v>
      </c>
      <c r="H596" s="161">
        <f t="shared" si="33"/>
        <v>31.6912972085386</v>
      </c>
    </row>
    <row r="597" ht="18" customHeight="1" spans="1:8">
      <c r="A597" s="99" t="s">
        <v>601</v>
      </c>
      <c r="B597" s="164">
        <v>300</v>
      </c>
      <c r="C597" s="169">
        <v>178</v>
      </c>
      <c r="D597" s="97">
        <v>255</v>
      </c>
      <c r="E597" s="97">
        <v>212</v>
      </c>
      <c r="F597" s="161">
        <f t="shared" si="31"/>
        <v>70.6666666666667</v>
      </c>
      <c r="G597" s="161">
        <f t="shared" si="32"/>
        <v>119.101123595506</v>
      </c>
      <c r="H597" s="161">
        <f t="shared" si="33"/>
        <v>-16.8627450980392</v>
      </c>
    </row>
    <row r="598" ht="18" customHeight="1" spans="1:8">
      <c r="A598" s="99" t="s">
        <v>602</v>
      </c>
      <c r="B598" s="164">
        <f>SUM(B599:B601)</f>
        <v>0</v>
      </c>
      <c r="C598" s="174">
        <f>SUM(C599:C601)</f>
        <v>0</v>
      </c>
      <c r="D598" s="97">
        <f>SUM(D599:D601)</f>
        <v>0</v>
      </c>
      <c r="E598" s="97">
        <f>SUM(E599:E601)</f>
        <v>0</v>
      </c>
      <c r="F598" s="161">
        <f t="shared" si="31"/>
        <v>0</v>
      </c>
      <c r="G598" s="161">
        <f t="shared" si="32"/>
        <v>0</v>
      </c>
      <c r="H598" s="161">
        <f t="shared" si="33"/>
        <v>0</v>
      </c>
    </row>
    <row r="599" ht="18" customHeight="1" spans="1:8">
      <c r="A599" s="99" t="s">
        <v>603</v>
      </c>
      <c r="B599" s="164">
        <v>0</v>
      </c>
      <c r="C599" s="171">
        <v>0</v>
      </c>
      <c r="D599" s="97">
        <v>0</v>
      </c>
      <c r="E599" s="97">
        <v>0</v>
      </c>
      <c r="F599" s="161">
        <f t="shared" si="31"/>
        <v>0</v>
      </c>
      <c r="G599" s="161">
        <f t="shared" si="32"/>
        <v>0</v>
      </c>
      <c r="H599" s="161">
        <f t="shared" si="33"/>
        <v>0</v>
      </c>
    </row>
    <row r="600" ht="18" customHeight="1" spans="1:8">
      <c r="A600" s="99" t="s">
        <v>604</v>
      </c>
      <c r="B600" s="164">
        <v>0</v>
      </c>
      <c r="C600" s="169">
        <v>0</v>
      </c>
      <c r="D600" s="97">
        <v>0</v>
      </c>
      <c r="E600" s="97">
        <v>0</v>
      </c>
      <c r="F600" s="161">
        <f t="shared" si="31"/>
        <v>0</v>
      </c>
      <c r="G600" s="161">
        <f t="shared" si="32"/>
        <v>0</v>
      </c>
      <c r="H600" s="161">
        <f t="shared" si="33"/>
        <v>0</v>
      </c>
    </row>
    <row r="601" ht="18" customHeight="1" spans="1:8">
      <c r="A601" s="99" t="s">
        <v>605</v>
      </c>
      <c r="B601" s="162">
        <v>0</v>
      </c>
      <c r="C601" s="163">
        <v>0</v>
      </c>
      <c r="D601" s="97">
        <v>0</v>
      </c>
      <c r="E601" s="97">
        <v>0</v>
      </c>
      <c r="F601" s="161">
        <f t="shared" si="31"/>
        <v>0</v>
      </c>
      <c r="G601" s="161">
        <f t="shared" si="32"/>
        <v>0</v>
      </c>
      <c r="H601" s="161">
        <f t="shared" si="33"/>
        <v>0</v>
      </c>
    </row>
    <row r="602" ht="18" customHeight="1" spans="1:8">
      <c r="A602" s="99" t="s">
        <v>606</v>
      </c>
      <c r="B602" s="164">
        <f>SUM(B603:B611)</f>
        <v>730</v>
      </c>
      <c r="C602" s="174">
        <f>SUM(C603:C611)</f>
        <v>1869</v>
      </c>
      <c r="D602" s="97">
        <f>SUM(D603:D611)</f>
        <v>697</v>
      </c>
      <c r="E602" s="97">
        <f>SUM(E603:E611)</f>
        <v>1737</v>
      </c>
      <c r="F602" s="161">
        <f t="shared" si="31"/>
        <v>237.945205479452</v>
      </c>
      <c r="G602" s="161">
        <f t="shared" si="32"/>
        <v>92.9373996789727</v>
      </c>
      <c r="H602" s="161">
        <f t="shared" si="33"/>
        <v>149.210903873745</v>
      </c>
    </row>
    <row r="603" ht="18" customHeight="1" spans="1:8">
      <c r="A603" s="99" t="s">
        <v>607</v>
      </c>
      <c r="B603" s="164">
        <v>0</v>
      </c>
      <c r="C603" s="167">
        <v>0</v>
      </c>
      <c r="D603" s="97">
        <v>0</v>
      </c>
      <c r="E603" s="97">
        <v>0</v>
      </c>
      <c r="F603" s="161">
        <f t="shared" si="31"/>
        <v>0</v>
      </c>
      <c r="G603" s="161">
        <f t="shared" si="32"/>
        <v>0</v>
      </c>
      <c r="H603" s="161">
        <f t="shared" si="33"/>
        <v>0</v>
      </c>
    </row>
    <row r="604" ht="18" customHeight="1" spans="1:8">
      <c r="A604" s="99" t="s">
        <v>608</v>
      </c>
      <c r="B604" s="164">
        <v>0</v>
      </c>
      <c r="C604" s="163">
        <v>0</v>
      </c>
      <c r="D604" s="97">
        <v>0</v>
      </c>
      <c r="E604" s="97">
        <v>0</v>
      </c>
      <c r="F604" s="161">
        <f t="shared" si="31"/>
        <v>0</v>
      </c>
      <c r="G604" s="161">
        <f t="shared" si="32"/>
        <v>0</v>
      </c>
      <c r="H604" s="161">
        <f t="shared" si="33"/>
        <v>0</v>
      </c>
    </row>
    <row r="605" ht="18" customHeight="1" spans="1:8">
      <c r="A605" s="99" t="s">
        <v>609</v>
      </c>
      <c r="B605" s="164">
        <v>0</v>
      </c>
      <c r="C605" s="169">
        <v>0</v>
      </c>
      <c r="D605" s="97">
        <v>0</v>
      </c>
      <c r="E605" s="97">
        <v>0</v>
      </c>
      <c r="F605" s="161">
        <f t="shared" si="31"/>
        <v>0</v>
      </c>
      <c r="G605" s="161">
        <f t="shared" si="32"/>
        <v>0</v>
      </c>
      <c r="H605" s="161">
        <f t="shared" si="33"/>
        <v>0</v>
      </c>
    </row>
    <row r="606" ht="18" customHeight="1" spans="1:8">
      <c r="A606" s="99" t="s">
        <v>610</v>
      </c>
      <c r="B606" s="160">
        <v>0</v>
      </c>
      <c r="C606" s="168">
        <v>6</v>
      </c>
      <c r="D606" s="97"/>
      <c r="E606" s="97">
        <v>5</v>
      </c>
      <c r="F606" s="161">
        <f t="shared" si="31"/>
        <v>0</v>
      </c>
      <c r="G606" s="161">
        <f t="shared" si="32"/>
        <v>83.3333333333333</v>
      </c>
      <c r="H606" s="161">
        <f t="shared" si="33"/>
        <v>0</v>
      </c>
    </row>
    <row r="607" ht="18" customHeight="1" spans="1:8">
      <c r="A607" s="99" t="s">
        <v>611</v>
      </c>
      <c r="B607" s="162">
        <v>0</v>
      </c>
      <c r="C607" s="163">
        <v>0</v>
      </c>
      <c r="D607" s="97">
        <v>0</v>
      </c>
      <c r="E607" s="97">
        <v>0</v>
      </c>
      <c r="F607" s="161">
        <f t="shared" si="31"/>
        <v>0</v>
      </c>
      <c r="G607" s="161">
        <f t="shared" si="32"/>
        <v>0</v>
      </c>
      <c r="H607" s="161">
        <f t="shared" si="33"/>
        <v>0</v>
      </c>
    </row>
    <row r="608" ht="18" customHeight="1" spans="1:8">
      <c r="A608" s="99" t="s">
        <v>612</v>
      </c>
      <c r="B608" s="162">
        <v>10</v>
      </c>
      <c r="C608" s="177">
        <v>6</v>
      </c>
      <c r="D608" s="97">
        <v>5</v>
      </c>
      <c r="E608" s="97">
        <v>4</v>
      </c>
      <c r="F608" s="161">
        <f t="shared" si="31"/>
        <v>40</v>
      </c>
      <c r="G608" s="161">
        <f t="shared" si="32"/>
        <v>66.6666666666667</v>
      </c>
      <c r="H608" s="161">
        <f t="shared" si="33"/>
        <v>-20</v>
      </c>
    </row>
    <row r="609" ht="18" customHeight="1" spans="1:8">
      <c r="A609" s="99" t="s">
        <v>613</v>
      </c>
      <c r="B609" s="162">
        <v>20</v>
      </c>
      <c r="C609" s="163">
        <v>11</v>
      </c>
      <c r="D609" s="97">
        <v>10</v>
      </c>
      <c r="E609" s="97">
        <v>10</v>
      </c>
      <c r="F609" s="161">
        <f t="shared" si="31"/>
        <v>50</v>
      </c>
      <c r="G609" s="161">
        <f t="shared" si="32"/>
        <v>90.9090909090909</v>
      </c>
      <c r="H609" s="161">
        <f t="shared" si="33"/>
        <v>0</v>
      </c>
    </row>
    <row r="610" ht="18" customHeight="1" spans="1:8">
      <c r="A610" s="99" t="s">
        <v>614</v>
      </c>
      <c r="B610" s="162">
        <v>0</v>
      </c>
      <c r="C610" s="173">
        <v>0</v>
      </c>
      <c r="D610" s="97">
        <v>0</v>
      </c>
      <c r="E610" s="97">
        <v>0</v>
      </c>
      <c r="F610" s="161">
        <f t="shared" si="31"/>
        <v>0</v>
      </c>
      <c r="G610" s="161">
        <f t="shared" si="32"/>
        <v>0</v>
      </c>
      <c r="H610" s="161">
        <f t="shared" si="33"/>
        <v>0</v>
      </c>
    </row>
    <row r="611" ht="18" customHeight="1" spans="1:8">
      <c r="A611" s="99" t="s">
        <v>615</v>
      </c>
      <c r="B611" s="162">
        <v>700</v>
      </c>
      <c r="C611" s="173">
        <v>1846</v>
      </c>
      <c r="D611" s="97">
        <v>682</v>
      </c>
      <c r="E611" s="97">
        <v>1718</v>
      </c>
      <c r="F611" s="161">
        <f t="shared" si="31"/>
        <v>245.428571428571</v>
      </c>
      <c r="G611" s="161">
        <f t="shared" si="32"/>
        <v>93.0660888407367</v>
      </c>
      <c r="H611" s="161">
        <f t="shared" si="33"/>
        <v>151.906158357771</v>
      </c>
    </row>
    <row r="612" ht="18" customHeight="1" spans="1:8">
      <c r="A612" s="99" t="s">
        <v>616</v>
      </c>
      <c r="B612" s="164">
        <f>SUM(B613:B619)</f>
        <v>4700</v>
      </c>
      <c r="C612" s="174">
        <f>SUM(C613:C619)</f>
        <v>4062</v>
      </c>
      <c r="D612" s="97">
        <f>SUM(D613:D619)</f>
        <v>4469</v>
      </c>
      <c r="E612" s="97">
        <f>SUM(E613:E619)</f>
        <v>4599</v>
      </c>
      <c r="F612" s="161">
        <f t="shared" si="31"/>
        <v>97.8510638297872</v>
      </c>
      <c r="G612" s="161">
        <f t="shared" si="32"/>
        <v>113.220088626292</v>
      </c>
      <c r="H612" s="161">
        <f t="shared" si="33"/>
        <v>2.90892817185053</v>
      </c>
    </row>
    <row r="613" ht="18" customHeight="1" spans="1:8">
      <c r="A613" s="99" t="s">
        <v>617</v>
      </c>
      <c r="B613" s="162">
        <v>1200</v>
      </c>
      <c r="C613" s="173">
        <v>1052</v>
      </c>
      <c r="D613" s="97">
        <v>1134</v>
      </c>
      <c r="E613" s="97">
        <v>1258</v>
      </c>
      <c r="F613" s="161">
        <f t="shared" si="31"/>
        <v>104.833333333333</v>
      </c>
      <c r="G613" s="161">
        <f t="shared" si="32"/>
        <v>119.58174904943</v>
      </c>
      <c r="H613" s="161">
        <f t="shared" si="33"/>
        <v>10.9347442680776</v>
      </c>
    </row>
    <row r="614" ht="18" customHeight="1" spans="1:8">
      <c r="A614" s="99" t="s">
        <v>618</v>
      </c>
      <c r="B614" s="162">
        <v>500</v>
      </c>
      <c r="C614" s="173">
        <v>544</v>
      </c>
      <c r="D614" s="97">
        <v>483</v>
      </c>
      <c r="E614" s="97">
        <v>536</v>
      </c>
      <c r="F614" s="161">
        <f t="shared" si="31"/>
        <v>107.2</v>
      </c>
      <c r="G614" s="161">
        <f t="shared" si="32"/>
        <v>98.5294117647059</v>
      </c>
      <c r="H614" s="161">
        <f t="shared" si="33"/>
        <v>10.9730848861284</v>
      </c>
    </row>
    <row r="615" ht="18" customHeight="1" spans="1:8">
      <c r="A615" s="99" t="s">
        <v>619</v>
      </c>
      <c r="B615" s="162">
        <v>400</v>
      </c>
      <c r="C615" s="173">
        <v>341</v>
      </c>
      <c r="D615" s="97">
        <v>328</v>
      </c>
      <c r="E615" s="97">
        <v>310</v>
      </c>
      <c r="F615" s="161">
        <f t="shared" si="31"/>
        <v>77.5</v>
      </c>
      <c r="G615" s="161">
        <f t="shared" si="32"/>
        <v>90.9090909090909</v>
      </c>
      <c r="H615" s="161">
        <f t="shared" si="33"/>
        <v>-5.48780487804879</v>
      </c>
    </row>
    <row r="616" ht="18" customHeight="1" spans="1:8">
      <c r="A616" s="99" t="s">
        <v>620</v>
      </c>
      <c r="B616" s="162">
        <v>600</v>
      </c>
      <c r="C616" s="173">
        <v>195</v>
      </c>
      <c r="D616" s="97">
        <v>582</v>
      </c>
      <c r="E616" s="97">
        <v>197</v>
      </c>
      <c r="F616" s="161">
        <f t="shared" si="31"/>
        <v>32.8333333333333</v>
      </c>
      <c r="G616" s="161">
        <f t="shared" si="32"/>
        <v>101.025641025641</v>
      </c>
      <c r="H616" s="161">
        <f t="shared" si="33"/>
        <v>-66.1512027491409</v>
      </c>
    </row>
    <row r="617" ht="18" customHeight="1" spans="1:8">
      <c r="A617" s="99" t="s">
        <v>621</v>
      </c>
      <c r="B617" s="97">
        <v>400</v>
      </c>
      <c r="C617" s="181">
        <v>266</v>
      </c>
      <c r="D617" s="97">
        <v>385</v>
      </c>
      <c r="E617" s="97">
        <v>385</v>
      </c>
      <c r="F617" s="161">
        <f t="shared" si="31"/>
        <v>96.25</v>
      </c>
      <c r="G617" s="161">
        <f t="shared" si="32"/>
        <v>144.736842105263</v>
      </c>
      <c r="H617" s="161">
        <f t="shared" si="33"/>
        <v>0</v>
      </c>
    </row>
    <row r="618" ht="18" customHeight="1" spans="1:8">
      <c r="A618" s="99" t="s">
        <v>622</v>
      </c>
      <c r="B618" s="97">
        <v>0</v>
      </c>
      <c r="C618" s="187">
        <v>0</v>
      </c>
      <c r="D618" s="97">
        <v>0</v>
      </c>
      <c r="E618" s="97">
        <v>42</v>
      </c>
      <c r="F618" s="161">
        <f t="shared" si="31"/>
        <v>0</v>
      </c>
      <c r="G618" s="161">
        <f t="shared" si="32"/>
        <v>0</v>
      </c>
      <c r="H618" s="161">
        <f t="shared" si="33"/>
        <v>0</v>
      </c>
    </row>
    <row r="619" ht="18" customHeight="1" spans="1:8">
      <c r="A619" s="99" t="s">
        <v>623</v>
      </c>
      <c r="B619" s="160">
        <v>1600</v>
      </c>
      <c r="C619" s="168">
        <v>1664</v>
      </c>
      <c r="D619" s="97">
        <v>1557</v>
      </c>
      <c r="E619" s="97">
        <v>1871</v>
      </c>
      <c r="F619" s="161">
        <f t="shared" si="31"/>
        <v>116.9375</v>
      </c>
      <c r="G619" s="161">
        <f t="shared" si="32"/>
        <v>112.439903846154</v>
      </c>
      <c r="H619" s="161">
        <f t="shared" si="33"/>
        <v>20.1669877970456</v>
      </c>
    </row>
    <row r="620" ht="18" customHeight="1" spans="1:8">
      <c r="A620" s="99" t="s">
        <v>624</v>
      </c>
      <c r="B620" s="164">
        <f>SUM(B621:B626)</f>
        <v>2190</v>
      </c>
      <c r="C620" s="174">
        <f>SUM(C621:C626)</f>
        <v>1582</v>
      </c>
      <c r="D620" s="97">
        <f>SUM(D621:D626)</f>
        <v>2089</v>
      </c>
      <c r="E620" s="97">
        <f>SUM(E621:E626)</f>
        <v>2040</v>
      </c>
      <c r="F620" s="161">
        <f t="shared" si="31"/>
        <v>93.1506849315068</v>
      </c>
      <c r="G620" s="161">
        <f t="shared" si="32"/>
        <v>128.950695322377</v>
      </c>
      <c r="H620" s="161">
        <f t="shared" si="33"/>
        <v>-2.34561991383437</v>
      </c>
    </row>
    <row r="621" ht="18" customHeight="1" spans="1:8">
      <c r="A621" s="99" t="s">
        <v>625</v>
      </c>
      <c r="B621" s="162">
        <v>700</v>
      </c>
      <c r="C621" s="173">
        <v>178</v>
      </c>
      <c r="D621" s="97">
        <v>684</v>
      </c>
      <c r="E621" s="97">
        <v>470</v>
      </c>
      <c r="F621" s="161">
        <f t="shared" si="31"/>
        <v>67.1428571428571</v>
      </c>
      <c r="G621" s="161">
        <f t="shared" si="32"/>
        <v>264.044943820225</v>
      </c>
      <c r="H621" s="161">
        <f t="shared" si="33"/>
        <v>-31.2865497076023</v>
      </c>
    </row>
    <row r="622" ht="18" customHeight="1" spans="1:8">
      <c r="A622" s="99" t="s">
        <v>626</v>
      </c>
      <c r="B622" s="162">
        <v>1300</v>
      </c>
      <c r="C622" s="173">
        <v>1402</v>
      </c>
      <c r="D622" s="97">
        <v>1257</v>
      </c>
      <c r="E622" s="97">
        <v>1337</v>
      </c>
      <c r="F622" s="161">
        <f t="shared" si="31"/>
        <v>102.846153846154</v>
      </c>
      <c r="G622" s="161">
        <f t="shared" si="32"/>
        <v>95.3637660485021</v>
      </c>
      <c r="H622" s="161">
        <f t="shared" si="33"/>
        <v>6.36435958631663</v>
      </c>
    </row>
    <row r="623" ht="18" customHeight="1" spans="1:8">
      <c r="A623" s="99" t="s">
        <v>627</v>
      </c>
      <c r="B623" s="164">
        <v>100</v>
      </c>
      <c r="C623" s="188">
        <v>0</v>
      </c>
      <c r="D623" s="97">
        <v>81</v>
      </c>
      <c r="E623" s="97">
        <v>80</v>
      </c>
      <c r="F623" s="161">
        <f t="shared" si="31"/>
        <v>80</v>
      </c>
      <c r="G623" s="161">
        <f t="shared" si="32"/>
        <v>0</v>
      </c>
      <c r="H623" s="161">
        <f t="shared" si="33"/>
        <v>-1.23456790123457</v>
      </c>
    </row>
    <row r="624" ht="18" customHeight="1" spans="1:8">
      <c r="A624" s="99" t="s">
        <v>628</v>
      </c>
      <c r="B624" s="162">
        <v>80</v>
      </c>
      <c r="C624" s="189">
        <v>0</v>
      </c>
      <c r="D624" s="97">
        <v>57</v>
      </c>
      <c r="E624" s="97">
        <v>62</v>
      </c>
      <c r="F624" s="161">
        <f t="shared" si="31"/>
        <v>77.5</v>
      </c>
      <c r="G624" s="161">
        <f t="shared" si="32"/>
        <v>0</v>
      </c>
      <c r="H624" s="161">
        <f t="shared" si="33"/>
        <v>8.77192982456141</v>
      </c>
    </row>
    <row r="625" ht="18" customHeight="1" spans="1:8">
      <c r="A625" s="99" t="s">
        <v>629</v>
      </c>
      <c r="B625" s="162">
        <v>10</v>
      </c>
      <c r="C625" s="189">
        <v>2</v>
      </c>
      <c r="D625" s="97">
        <v>10</v>
      </c>
      <c r="E625" s="97">
        <v>40</v>
      </c>
      <c r="F625" s="161">
        <f t="shared" si="31"/>
        <v>400</v>
      </c>
      <c r="G625" s="161">
        <f t="shared" si="32"/>
        <v>2000</v>
      </c>
      <c r="H625" s="161">
        <f t="shared" si="33"/>
        <v>300</v>
      </c>
    </row>
    <row r="626" ht="18" customHeight="1" spans="1:8">
      <c r="A626" s="99" t="s">
        <v>630</v>
      </c>
      <c r="B626" s="162">
        <v>0</v>
      </c>
      <c r="C626" s="189">
        <v>0</v>
      </c>
      <c r="D626" s="97"/>
      <c r="E626" s="97">
        <v>51</v>
      </c>
      <c r="F626" s="161">
        <f t="shared" si="31"/>
        <v>0</v>
      </c>
      <c r="G626" s="161">
        <f t="shared" si="32"/>
        <v>0</v>
      </c>
      <c r="H626" s="161">
        <f t="shared" si="33"/>
        <v>0</v>
      </c>
    </row>
    <row r="627" ht="18" customHeight="1" spans="1:8">
      <c r="A627" s="99" t="s">
        <v>631</v>
      </c>
      <c r="B627" s="164">
        <f>SUM(B628:B633)</f>
        <v>770</v>
      </c>
      <c r="C627" s="174">
        <f>SUM(C628:C633)</f>
        <v>2554</v>
      </c>
      <c r="D627" s="97">
        <f>SUM(D628:D633)</f>
        <v>615</v>
      </c>
      <c r="E627" s="97">
        <f>SUM(E628:E633)</f>
        <v>2459</v>
      </c>
      <c r="F627" s="161">
        <f t="shared" si="31"/>
        <v>319.350649350649</v>
      </c>
      <c r="G627" s="161">
        <f t="shared" si="32"/>
        <v>96.2803445575568</v>
      </c>
      <c r="H627" s="161">
        <f t="shared" si="33"/>
        <v>299.837398373984</v>
      </c>
    </row>
    <row r="628" ht="18" customHeight="1" spans="1:8">
      <c r="A628" s="99" t="s">
        <v>632</v>
      </c>
      <c r="B628" s="97">
        <v>450</v>
      </c>
      <c r="C628" s="181">
        <v>418</v>
      </c>
      <c r="D628" s="97">
        <v>384</v>
      </c>
      <c r="E628" s="97">
        <v>402</v>
      </c>
      <c r="F628" s="161">
        <f t="shared" si="31"/>
        <v>89.3333333333333</v>
      </c>
      <c r="G628" s="161">
        <f t="shared" si="32"/>
        <v>96.1722488038278</v>
      </c>
      <c r="H628" s="161">
        <f t="shared" si="33"/>
        <v>4.6875</v>
      </c>
    </row>
    <row r="629" ht="18" customHeight="1" spans="1:8">
      <c r="A629" s="99" t="s">
        <v>633</v>
      </c>
      <c r="B629" s="97">
        <v>150</v>
      </c>
      <c r="C629" s="190">
        <v>471</v>
      </c>
      <c r="D629" s="97">
        <v>106</v>
      </c>
      <c r="E629" s="97">
        <v>591</v>
      </c>
      <c r="F629" s="161">
        <f t="shared" si="31"/>
        <v>394</v>
      </c>
      <c r="G629" s="161">
        <f t="shared" si="32"/>
        <v>125.477707006369</v>
      </c>
      <c r="H629" s="161">
        <f t="shared" si="33"/>
        <v>457.547169811321</v>
      </c>
    </row>
    <row r="630" ht="18" customHeight="1" spans="1:8">
      <c r="A630" s="99" t="s">
        <v>634</v>
      </c>
      <c r="B630" s="97">
        <v>0</v>
      </c>
      <c r="C630" s="190">
        <v>0</v>
      </c>
      <c r="D630" s="97">
        <v>0</v>
      </c>
      <c r="E630" s="97">
        <v>0</v>
      </c>
      <c r="F630" s="161">
        <f t="shared" si="31"/>
        <v>0</v>
      </c>
      <c r="G630" s="161">
        <f t="shared" si="32"/>
        <v>0</v>
      </c>
      <c r="H630" s="161">
        <f t="shared" si="33"/>
        <v>0</v>
      </c>
    </row>
    <row r="631" ht="18" customHeight="1" spans="1:8">
      <c r="A631" s="99" t="s">
        <v>635</v>
      </c>
      <c r="B631" s="97">
        <v>80</v>
      </c>
      <c r="C631" s="187">
        <v>1529</v>
      </c>
      <c r="D631" s="97">
        <v>56</v>
      </c>
      <c r="E631" s="97">
        <v>1340</v>
      </c>
      <c r="F631" s="161">
        <f t="shared" si="31"/>
        <v>1675</v>
      </c>
      <c r="G631" s="161">
        <f t="shared" si="32"/>
        <v>87.6389797253107</v>
      </c>
      <c r="H631" s="161">
        <f t="shared" si="33"/>
        <v>2292.85714285714</v>
      </c>
    </row>
    <row r="632" ht="18" customHeight="1" spans="1:8">
      <c r="A632" s="99" t="s">
        <v>636</v>
      </c>
      <c r="B632" s="160">
        <v>90</v>
      </c>
      <c r="C632" s="168">
        <v>73</v>
      </c>
      <c r="D632" s="97">
        <v>69</v>
      </c>
      <c r="E632" s="97">
        <v>71</v>
      </c>
      <c r="F632" s="161">
        <f t="shared" si="31"/>
        <v>78.8888888888889</v>
      </c>
      <c r="G632" s="161">
        <f t="shared" si="32"/>
        <v>97.2602739726027</v>
      </c>
      <c r="H632" s="161">
        <f t="shared" si="33"/>
        <v>2.89855072463767</v>
      </c>
    </row>
    <row r="633" ht="18" customHeight="1" spans="1:8">
      <c r="A633" s="99" t="s">
        <v>637</v>
      </c>
      <c r="B633" s="162">
        <v>0</v>
      </c>
      <c r="C633" s="189">
        <v>63</v>
      </c>
      <c r="D633" s="97"/>
      <c r="E633" s="97">
        <v>55</v>
      </c>
      <c r="F633" s="161">
        <f t="shared" si="31"/>
        <v>0</v>
      </c>
      <c r="G633" s="161">
        <f t="shared" si="32"/>
        <v>87.3015873015873</v>
      </c>
      <c r="H633" s="161">
        <f t="shared" si="33"/>
        <v>0</v>
      </c>
    </row>
    <row r="634" ht="18" customHeight="1" spans="1:8">
      <c r="A634" s="99" t="s">
        <v>638</v>
      </c>
      <c r="B634" s="164">
        <f>SUM(B635:B642)</f>
        <v>820</v>
      </c>
      <c r="C634" s="174">
        <f>SUM(C635:C642)</f>
        <v>1405</v>
      </c>
      <c r="D634" s="97">
        <f>SUM(D635:D642)</f>
        <v>685</v>
      </c>
      <c r="E634" s="97">
        <f>SUM(E635:E642)</f>
        <v>1320</v>
      </c>
      <c r="F634" s="161">
        <f t="shared" si="31"/>
        <v>160.975609756098</v>
      </c>
      <c r="G634" s="161">
        <f t="shared" si="32"/>
        <v>93.9501779359431</v>
      </c>
      <c r="H634" s="161">
        <f t="shared" si="33"/>
        <v>92.7007299270073</v>
      </c>
    </row>
    <row r="635" ht="18" customHeight="1" spans="1:8">
      <c r="A635" s="99" t="s">
        <v>202</v>
      </c>
      <c r="B635" s="162">
        <v>350</v>
      </c>
      <c r="C635" s="189">
        <v>277</v>
      </c>
      <c r="D635" s="97">
        <v>296</v>
      </c>
      <c r="E635" s="97">
        <v>289</v>
      </c>
      <c r="F635" s="161">
        <f t="shared" si="31"/>
        <v>82.5714285714286</v>
      </c>
      <c r="G635" s="161">
        <f t="shared" si="32"/>
        <v>104.332129963899</v>
      </c>
      <c r="H635" s="161">
        <f t="shared" si="33"/>
        <v>-2.36486486486487</v>
      </c>
    </row>
    <row r="636" ht="18" customHeight="1" spans="1:8">
      <c r="A636" s="99" t="s">
        <v>203</v>
      </c>
      <c r="B636" s="162">
        <v>10</v>
      </c>
      <c r="C636" s="189">
        <v>0</v>
      </c>
      <c r="D636" s="97">
        <v>2</v>
      </c>
      <c r="E636" s="97">
        <v>0</v>
      </c>
      <c r="F636" s="161">
        <f t="shared" si="31"/>
        <v>0</v>
      </c>
      <c r="G636" s="161">
        <f t="shared" si="32"/>
        <v>0</v>
      </c>
      <c r="H636" s="161">
        <f t="shared" si="33"/>
        <v>-100</v>
      </c>
    </row>
    <row r="637" ht="18" customHeight="1" spans="1:8">
      <c r="A637" s="99" t="s">
        <v>204</v>
      </c>
      <c r="B637" s="164">
        <v>0</v>
      </c>
      <c r="C637" s="190">
        <v>0</v>
      </c>
      <c r="D637" s="97">
        <v>0</v>
      </c>
      <c r="E637" s="97">
        <v>0</v>
      </c>
      <c r="F637" s="161">
        <f t="shared" si="31"/>
        <v>0</v>
      </c>
      <c r="G637" s="161">
        <f t="shared" si="32"/>
        <v>0</v>
      </c>
      <c r="H637" s="161">
        <f t="shared" si="33"/>
        <v>0</v>
      </c>
    </row>
    <row r="638" ht="18" customHeight="1" spans="1:8">
      <c r="A638" s="99" t="s">
        <v>639</v>
      </c>
      <c r="B638" s="162">
        <v>20</v>
      </c>
      <c r="C638" s="189">
        <v>683</v>
      </c>
      <c r="D638" s="97">
        <v>13</v>
      </c>
      <c r="E638" s="97">
        <v>599</v>
      </c>
      <c r="F638" s="161">
        <f t="shared" si="31"/>
        <v>2995</v>
      </c>
      <c r="G638" s="161">
        <f t="shared" si="32"/>
        <v>87.701317715959</v>
      </c>
      <c r="H638" s="161">
        <f t="shared" si="33"/>
        <v>4507.69230769231</v>
      </c>
    </row>
    <row r="639" ht="18" customHeight="1" spans="1:8">
      <c r="A639" s="99" t="s">
        <v>640</v>
      </c>
      <c r="B639" s="162">
        <v>50</v>
      </c>
      <c r="C639" s="189">
        <v>66</v>
      </c>
      <c r="D639" s="97">
        <v>30</v>
      </c>
      <c r="E639" s="97">
        <v>32</v>
      </c>
      <c r="F639" s="161">
        <f t="shared" si="31"/>
        <v>64</v>
      </c>
      <c r="G639" s="161">
        <f t="shared" si="32"/>
        <v>48.4848484848485</v>
      </c>
      <c r="H639" s="161">
        <f t="shared" si="33"/>
        <v>6.66666666666667</v>
      </c>
    </row>
    <row r="640" ht="18" customHeight="1" spans="1:8">
      <c r="A640" s="99" t="s">
        <v>641</v>
      </c>
      <c r="B640" s="164">
        <v>10</v>
      </c>
      <c r="C640" s="187">
        <v>0</v>
      </c>
      <c r="D640" s="97">
        <v>8</v>
      </c>
      <c r="E640" s="97">
        <v>0</v>
      </c>
      <c r="F640" s="161">
        <f t="shared" si="31"/>
        <v>0</v>
      </c>
      <c r="G640" s="161">
        <f t="shared" si="32"/>
        <v>0</v>
      </c>
      <c r="H640" s="161">
        <f t="shared" si="33"/>
        <v>-100</v>
      </c>
    </row>
    <row r="641" ht="18" customHeight="1" spans="1:8">
      <c r="A641" s="99" t="s">
        <v>642</v>
      </c>
      <c r="B641" s="162">
        <v>320</v>
      </c>
      <c r="C641" s="173">
        <v>340</v>
      </c>
      <c r="D641" s="97">
        <v>284</v>
      </c>
      <c r="E641" s="97">
        <v>366</v>
      </c>
      <c r="F641" s="161">
        <f t="shared" si="31"/>
        <v>114.375</v>
      </c>
      <c r="G641" s="161">
        <f t="shared" si="32"/>
        <v>107.647058823529</v>
      </c>
      <c r="H641" s="161">
        <f t="shared" si="33"/>
        <v>28.8732394366197</v>
      </c>
    </row>
    <row r="642" ht="18" customHeight="1" spans="1:8">
      <c r="A642" s="99" t="s">
        <v>643</v>
      </c>
      <c r="B642" s="160">
        <v>60</v>
      </c>
      <c r="C642" s="168">
        <v>39</v>
      </c>
      <c r="D642" s="97">
        <v>52</v>
      </c>
      <c r="E642" s="97">
        <v>34</v>
      </c>
      <c r="F642" s="161">
        <f t="shared" si="31"/>
        <v>56.6666666666667</v>
      </c>
      <c r="G642" s="161">
        <f t="shared" si="32"/>
        <v>87.1794871794872</v>
      </c>
      <c r="H642" s="161">
        <f t="shared" si="33"/>
        <v>-34.6153846153846</v>
      </c>
    </row>
    <row r="643" ht="18" customHeight="1" spans="1:8">
      <c r="A643" s="99" t="s">
        <v>644</v>
      </c>
      <c r="B643" s="164">
        <f>SUM(B644:B647)</f>
        <v>130</v>
      </c>
      <c r="C643" s="174">
        <f>SUM(C644:C647)</f>
        <v>89</v>
      </c>
      <c r="D643" s="97">
        <f>SUM(D644:D647)</f>
        <v>97</v>
      </c>
      <c r="E643" s="97">
        <f>SUM(E644:E647)</f>
        <v>88</v>
      </c>
      <c r="F643" s="161">
        <f t="shared" si="31"/>
        <v>67.6923076923077</v>
      </c>
      <c r="G643" s="161">
        <f t="shared" si="32"/>
        <v>98.876404494382</v>
      </c>
      <c r="H643" s="161">
        <f t="shared" si="33"/>
        <v>-9.27835051546392</v>
      </c>
    </row>
    <row r="644" ht="18" customHeight="1" spans="1:8">
      <c r="A644" s="99" t="s">
        <v>202</v>
      </c>
      <c r="B644" s="162">
        <v>0</v>
      </c>
      <c r="C644" s="173">
        <v>0</v>
      </c>
      <c r="D644" s="97">
        <v>0</v>
      </c>
      <c r="E644" s="97">
        <v>0</v>
      </c>
      <c r="F644" s="161">
        <f t="shared" si="31"/>
        <v>0</v>
      </c>
      <c r="G644" s="161">
        <f t="shared" si="32"/>
        <v>0</v>
      </c>
      <c r="H644" s="161">
        <f t="shared" si="33"/>
        <v>0</v>
      </c>
    </row>
    <row r="645" ht="18" customHeight="1" spans="1:8">
      <c r="A645" s="99" t="s">
        <v>203</v>
      </c>
      <c r="B645" s="162">
        <v>0</v>
      </c>
      <c r="C645" s="173">
        <v>0</v>
      </c>
      <c r="D645" s="97">
        <v>0</v>
      </c>
      <c r="E645" s="97">
        <v>0</v>
      </c>
      <c r="F645" s="161">
        <f t="shared" ref="F645:F708" si="34">IF(B645&lt;&gt;0,(E645/B645)*100,0)</f>
        <v>0</v>
      </c>
      <c r="G645" s="161">
        <f t="shared" ref="G645:G708" si="35">IF(C645&lt;&gt;0,(E645/C645)*100,0)</f>
        <v>0</v>
      </c>
      <c r="H645" s="161">
        <f t="shared" ref="H645:H708" si="36">IF(D645&lt;&gt;0,(E645/D645-1)*100,0)</f>
        <v>0</v>
      </c>
    </row>
    <row r="646" ht="18" customHeight="1" spans="1:8">
      <c r="A646" s="99" t="s">
        <v>204</v>
      </c>
      <c r="B646" s="162">
        <v>130</v>
      </c>
      <c r="C646" s="173">
        <v>89</v>
      </c>
      <c r="D646" s="97">
        <v>97</v>
      </c>
      <c r="E646" s="97">
        <v>88</v>
      </c>
      <c r="F646" s="161">
        <f t="shared" si="34"/>
        <v>67.6923076923077</v>
      </c>
      <c r="G646" s="161">
        <f t="shared" si="35"/>
        <v>98.876404494382</v>
      </c>
      <c r="H646" s="161">
        <f t="shared" si="36"/>
        <v>-9.27835051546392</v>
      </c>
    </row>
    <row r="647" ht="18" customHeight="1" spans="1:8">
      <c r="A647" s="99" t="s">
        <v>645</v>
      </c>
      <c r="B647" s="162">
        <v>0</v>
      </c>
      <c r="C647" s="189">
        <v>0</v>
      </c>
      <c r="D647" s="97">
        <v>0</v>
      </c>
      <c r="E647" s="97">
        <v>0</v>
      </c>
      <c r="F647" s="161">
        <f t="shared" si="34"/>
        <v>0</v>
      </c>
      <c r="G647" s="161">
        <f t="shared" si="35"/>
        <v>0</v>
      </c>
      <c r="H647" s="161">
        <f t="shared" si="36"/>
        <v>0</v>
      </c>
    </row>
    <row r="648" ht="18" customHeight="1" spans="1:8">
      <c r="A648" s="99" t="s">
        <v>646</v>
      </c>
      <c r="B648" s="164">
        <f>SUM(B649:B650)</f>
        <v>6600</v>
      </c>
      <c r="C648" s="174">
        <f>SUM(C649:C650)</f>
        <v>5143</v>
      </c>
      <c r="D648" s="97">
        <f>SUM(D649:D650)</f>
        <v>6444</v>
      </c>
      <c r="E648" s="97">
        <f>SUM(E649:E650)</f>
        <v>5995</v>
      </c>
      <c r="F648" s="161">
        <f t="shared" si="34"/>
        <v>90.8333333333333</v>
      </c>
      <c r="G648" s="161">
        <f t="shared" si="35"/>
        <v>116.566206494264</v>
      </c>
      <c r="H648" s="161">
        <f t="shared" si="36"/>
        <v>-6.967721911856</v>
      </c>
    </row>
    <row r="649" ht="18" customHeight="1" spans="1:8">
      <c r="A649" s="99" t="s">
        <v>647</v>
      </c>
      <c r="B649" s="162">
        <v>2100</v>
      </c>
      <c r="C649" s="173">
        <v>1744</v>
      </c>
      <c r="D649" s="97">
        <v>1958</v>
      </c>
      <c r="E649" s="97">
        <v>1472</v>
      </c>
      <c r="F649" s="161">
        <f t="shared" si="34"/>
        <v>70.0952380952381</v>
      </c>
      <c r="G649" s="161">
        <f t="shared" si="35"/>
        <v>84.4036697247707</v>
      </c>
      <c r="H649" s="161">
        <f t="shared" si="36"/>
        <v>-24.8212461695608</v>
      </c>
    </row>
    <row r="650" ht="18" customHeight="1" spans="1:8">
      <c r="A650" s="99" t="s">
        <v>648</v>
      </c>
      <c r="B650" s="160">
        <v>4500</v>
      </c>
      <c r="C650" s="168">
        <v>3399</v>
      </c>
      <c r="D650" s="97">
        <v>4486</v>
      </c>
      <c r="E650" s="97">
        <v>4523</v>
      </c>
      <c r="F650" s="161">
        <f t="shared" si="34"/>
        <v>100.511111111111</v>
      </c>
      <c r="G650" s="161">
        <f t="shared" si="35"/>
        <v>133.068549573404</v>
      </c>
      <c r="H650" s="161">
        <f t="shared" si="36"/>
        <v>0.824788230049034</v>
      </c>
    </row>
    <row r="651" ht="18" customHeight="1" spans="1:8">
      <c r="A651" s="99" t="s">
        <v>649</v>
      </c>
      <c r="B651" s="164">
        <f>SUM(B652:B653)</f>
        <v>300</v>
      </c>
      <c r="C651" s="174">
        <f>SUM(C652:C653)</f>
        <v>266</v>
      </c>
      <c r="D651" s="97">
        <f>SUM(D652:D653)</f>
        <v>233</v>
      </c>
      <c r="E651" s="97">
        <f>SUM(E652:E653)</f>
        <v>313</v>
      </c>
      <c r="F651" s="161">
        <f t="shared" si="34"/>
        <v>104.333333333333</v>
      </c>
      <c r="G651" s="161">
        <f t="shared" si="35"/>
        <v>117.669172932331</v>
      </c>
      <c r="H651" s="161">
        <f t="shared" si="36"/>
        <v>34.3347639484979</v>
      </c>
    </row>
    <row r="652" ht="18" customHeight="1" spans="1:8">
      <c r="A652" s="99" t="s">
        <v>650</v>
      </c>
      <c r="B652" s="162">
        <v>250</v>
      </c>
      <c r="C652" s="173">
        <v>175</v>
      </c>
      <c r="D652" s="97">
        <v>196</v>
      </c>
      <c r="E652" s="97">
        <v>233</v>
      </c>
      <c r="F652" s="161">
        <f t="shared" si="34"/>
        <v>93.2</v>
      </c>
      <c r="G652" s="161">
        <f t="shared" si="35"/>
        <v>133.142857142857</v>
      </c>
      <c r="H652" s="161">
        <f t="shared" si="36"/>
        <v>18.8775510204082</v>
      </c>
    </row>
    <row r="653" ht="18" customHeight="1" spans="1:8">
      <c r="A653" s="99" t="s">
        <v>651</v>
      </c>
      <c r="B653" s="162">
        <v>50</v>
      </c>
      <c r="C653" s="173">
        <v>91</v>
      </c>
      <c r="D653" s="97">
        <v>37</v>
      </c>
      <c r="E653" s="97">
        <v>80</v>
      </c>
      <c r="F653" s="161">
        <f t="shared" si="34"/>
        <v>160</v>
      </c>
      <c r="G653" s="161">
        <f t="shared" si="35"/>
        <v>87.9120879120879</v>
      </c>
      <c r="H653" s="161">
        <f t="shared" si="36"/>
        <v>116.216216216216</v>
      </c>
    </row>
    <row r="654" ht="18" customHeight="1" spans="1:8">
      <c r="A654" s="99" t="s">
        <v>652</v>
      </c>
      <c r="B654" s="164">
        <f>SUM(B655:B656)</f>
        <v>990</v>
      </c>
      <c r="C654" s="174">
        <f>SUM(C655:C656)</f>
        <v>1133</v>
      </c>
      <c r="D654" s="97">
        <f>SUM(D655:D656)</f>
        <v>834</v>
      </c>
      <c r="E654" s="97">
        <f>SUM(E655:E656)</f>
        <v>994</v>
      </c>
      <c r="F654" s="161">
        <f t="shared" si="34"/>
        <v>100.40404040404</v>
      </c>
      <c r="G654" s="161">
        <f t="shared" si="35"/>
        <v>87.7316857899382</v>
      </c>
      <c r="H654" s="161">
        <f t="shared" si="36"/>
        <v>19.1846522781774</v>
      </c>
    </row>
    <row r="655" ht="18" customHeight="1" spans="1:8">
      <c r="A655" s="99" t="s">
        <v>653</v>
      </c>
      <c r="B655" s="164">
        <v>370</v>
      </c>
      <c r="C655" s="187">
        <v>389</v>
      </c>
      <c r="D655" s="97">
        <v>305</v>
      </c>
      <c r="E655" s="97">
        <v>342</v>
      </c>
      <c r="F655" s="161">
        <f t="shared" si="34"/>
        <v>92.4324324324324</v>
      </c>
      <c r="G655" s="161">
        <f t="shared" si="35"/>
        <v>87.9177377892031</v>
      </c>
      <c r="H655" s="161">
        <f t="shared" si="36"/>
        <v>12.1311475409836</v>
      </c>
    </row>
    <row r="656" ht="18" customHeight="1" spans="1:8">
      <c r="A656" s="99" t="s">
        <v>654</v>
      </c>
      <c r="B656" s="160">
        <v>620</v>
      </c>
      <c r="C656" s="168">
        <v>744</v>
      </c>
      <c r="D656" s="97">
        <v>529</v>
      </c>
      <c r="E656" s="97">
        <v>652</v>
      </c>
      <c r="F656" s="161">
        <f t="shared" si="34"/>
        <v>105.161290322581</v>
      </c>
      <c r="G656" s="161">
        <f t="shared" si="35"/>
        <v>87.6344086021505</v>
      </c>
      <c r="H656" s="161">
        <f t="shared" si="36"/>
        <v>23.2514177693762</v>
      </c>
    </row>
    <row r="657" ht="18" customHeight="1" spans="1:8">
      <c r="A657" s="99" t="s">
        <v>655</v>
      </c>
      <c r="B657" s="164">
        <f>SUM(B658:B659)</f>
        <v>0</v>
      </c>
      <c r="C657" s="174">
        <f>SUM(C658:C659)</f>
        <v>0</v>
      </c>
      <c r="D657" s="97">
        <f>SUM(D658:D659)</f>
        <v>0</v>
      </c>
      <c r="E657" s="97">
        <f>SUM(E658:E659)</f>
        <v>0</v>
      </c>
      <c r="F657" s="161">
        <f t="shared" si="34"/>
        <v>0</v>
      </c>
      <c r="G657" s="161">
        <f t="shared" si="35"/>
        <v>0</v>
      </c>
      <c r="H657" s="161">
        <f t="shared" si="36"/>
        <v>0</v>
      </c>
    </row>
    <row r="658" ht="18" customHeight="1" spans="1:8">
      <c r="A658" s="99" t="s">
        <v>656</v>
      </c>
      <c r="B658" s="162">
        <v>0</v>
      </c>
      <c r="C658" s="173">
        <v>0</v>
      </c>
      <c r="D658" s="97">
        <v>0</v>
      </c>
      <c r="E658" s="97">
        <v>0</v>
      </c>
      <c r="F658" s="161">
        <f t="shared" si="34"/>
        <v>0</v>
      </c>
      <c r="G658" s="161">
        <f t="shared" si="35"/>
        <v>0</v>
      </c>
      <c r="H658" s="161">
        <f t="shared" si="36"/>
        <v>0</v>
      </c>
    </row>
    <row r="659" ht="18" customHeight="1" spans="1:8">
      <c r="A659" s="99" t="s">
        <v>657</v>
      </c>
      <c r="B659" s="164">
        <v>0</v>
      </c>
      <c r="C659" s="188">
        <v>0</v>
      </c>
      <c r="D659" s="97">
        <v>0</v>
      </c>
      <c r="E659" s="97">
        <v>0</v>
      </c>
      <c r="F659" s="161">
        <f t="shared" si="34"/>
        <v>0</v>
      </c>
      <c r="G659" s="161">
        <f t="shared" si="35"/>
        <v>0</v>
      </c>
      <c r="H659" s="161">
        <f t="shared" si="36"/>
        <v>0</v>
      </c>
    </row>
    <row r="660" ht="18" customHeight="1" spans="1:8">
      <c r="A660" s="99" t="s">
        <v>658</v>
      </c>
      <c r="B660" s="164">
        <f>SUM(B661:B662)</f>
        <v>650</v>
      </c>
      <c r="C660" s="174">
        <f>SUM(C661:C662)</f>
        <v>174</v>
      </c>
      <c r="D660" s="97">
        <f>SUM(D661:D662)</f>
        <v>587</v>
      </c>
      <c r="E660" s="97">
        <f>SUM(E661:E662)</f>
        <v>247</v>
      </c>
      <c r="F660" s="161">
        <f t="shared" si="34"/>
        <v>38</v>
      </c>
      <c r="G660" s="161">
        <f t="shared" si="35"/>
        <v>141.954022988506</v>
      </c>
      <c r="H660" s="161">
        <f t="shared" si="36"/>
        <v>-57.9216354344123</v>
      </c>
    </row>
    <row r="661" ht="18" customHeight="1" spans="1:8">
      <c r="A661" s="99" t="s">
        <v>659</v>
      </c>
      <c r="B661" s="162">
        <v>50</v>
      </c>
      <c r="C661" s="173">
        <v>25</v>
      </c>
      <c r="D661" s="97">
        <v>20</v>
      </c>
      <c r="E661" s="97">
        <v>22</v>
      </c>
      <c r="F661" s="161">
        <f t="shared" si="34"/>
        <v>44</v>
      </c>
      <c r="G661" s="161">
        <f t="shared" si="35"/>
        <v>88</v>
      </c>
      <c r="H661" s="161">
        <f t="shared" si="36"/>
        <v>10</v>
      </c>
    </row>
    <row r="662" ht="18" customHeight="1" spans="1:8">
      <c r="A662" s="99" t="s">
        <v>660</v>
      </c>
      <c r="B662" s="164">
        <v>600</v>
      </c>
      <c r="C662" s="191">
        <v>149</v>
      </c>
      <c r="D662" s="97">
        <v>567</v>
      </c>
      <c r="E662" s="97">
        <v>225</v>
      </c>
      <c r="F662" s="161">
        <f t="shared" si="34"/>
        <v>37.5</v>
      </c>
      <c r="G662" s="161">
        <f t="shared" si="35"/>
        <v>151.006711409396</v>
      </c>
      <c r="H662" s="161">
        <f t="shared" si="36"/>
        <v>-60.3174603174603</v>
      </c>
    </row>
    <row r="663" ht="18" customHeight="1" spans="1:8">
      <c r="A663" s="99" t="s">
        <v>661</v>
      </c>
      <c r="B663" s="164">
        <f>SUM(B664:B666)</f>
        <v>6900</v>
      </c>
      <c r="C663" s="174">
        <f>SUM(C664:C666)</f>
        <v>7648</v>
      </c>
      <c r="D663" s="97">
        <f>SUM(D664:D666)</f>
        <v>6735</v>
      </c>
      <c r="E663" s="97">
        <f>SUM(E664:E666)</f>
        <v>6921</v>
      </c>
      <c r="F663" s="161">
        <f t="shared" si="34"/>
        <v>100.304347826087</v>
      </c>
      <c r="G663" s="161">
        <f t="shared" si="35"/>
        <v>90.4942468619247</v>
      </c>
      <c r="H663" s="161">
        <f t="shared" si="36"/>
        <v>2.76169265033408</v>
      </c>
    </row>
    <row r="664" ht="18" customHeight="1" spans="1:8">
      <c r="A664" s="99" t="s">
        <v>662</v>
      </c>
      <c r="B664" s="162">
        <v>300</v>
      </c>
      <c r="C664" s="173">
        <v>1</v>
      </c>
      <c r="D664" s="97">
        <v>200</v>
      </c>
      <c r="E664" s="97">
        <v>1</v>
      </c>
      <c r="F664" s="161">
        <f t="shared" si="34"/>
        <v>0.333333333333333</v>
      </c>
      <c r="G664" s="161">
        <f t="shared" si="35"/>
        <v>100</v>
      </c>
      <c r="H664" s="161">
        <f t="shared" si="36"/>
        <v>-99.5</v>
      </c>
    </row>
    <row r="665" ht="18" customHeight="1" spans="1:8">
      <c r="A665" s="99" t="s">
        <v>663</v>
      </c>
      <c r="B665" s="162">
        <v>6600</v>
      </c>
      <c r="C665" s="192">
        <v>7647</v>
      </c>
      <c r="D665" s="97">
        <v>6535</v>
      </c>
      <c r="E665" s="97">
        <v>6920</v>
      </c>
      <c r="F665" s="161">
        <f t="shared" si="34"/>
        <v>104.848484848485</v>
      </c>
      <c r="G665" s="161">
        <f t="shared" si="35"/>
        <v>90.4930037923369</v>
      </c>
      <c r="H665" s="161">
        <f t="shared" si="36"/>
        <v>5.89135424636573</v>
      </c>
    </row>
    <row r="666" ht="18" customHeight="1" spans="1:8">
      <c r="A666" s="99" t="s">
        <v>664</v>
      </c>
      <c r="B666" s="164">
        <v>0</v>
      </c>
      <c r="C666" s="190">
        <v>0</v>
      </c>
      <c r="D666" s="97">
        <v>0</v>
      </c>
      <c r="E666" s="97">
        <v>0</v>
      </c>
      <c r="F666" s="161">
        <f t="shared" si="34"/>
        <v>0</v>
      </c>
      <c r="G666" s="161">
        <f t="shared" si="35"/>
        <v>0</v>
      </c>
      <c r="H666" s="161">
        <f t="shared" si="36"/>
        <v>0</v>
      </c>
    </row>
    <row r="667" ht="18" customHeight="1" spans="1:8">
      <c r="A667" s="99" t="s">
        <v>665</v>
      </c>
      <c r="B667" s="164">
        <f>SUM(B668:B671)</f>
        <v>1250</v>
      </c>
      <c r="C667" s="174">
        <f>SUM(C668:C671)</f>
        <v>1082</v>
      </c>
      <c r="D667" s="97">
        <f>SUM(D668:D671)</f>
        <v>1183</v>
      </c>
      <c r="E667" s="97">
        <f>SUM(E668:E671)</f>
        <v>0</v>
      </c>
      <c r="F667" s="161">
        <f t="shared" si="34"/>
        <v>0</v>
      </c>
      <c r="G667" s="161">
        <f t="shared" si="35"/>
        <v>0</v>
      </c>
      <c r="H667" s="161">
        <f t="shared" si="36"/>
        <v>-100</v>
      </c>
    </row>
    <row r="668" ht="18" customHeight="1" spans="1:8">
      <c r="A668" s="99" t="s">
        <v>666</v>
      </c>
      <c r="B668" s="162">
        <v>0</v>
      </c>
      <c r="C668" s="173">
        <v>0</v>
      </c>
      <c r="D668" s="97">
        <v>0</v>
      </c>
      <c r="E668" s="97">
        <v>0</v>
      </c>
      <c r="F668" s="161">
        <f t="shared" si="34"/>
        <v>0</v>
      </c>
      <c r="G668" s="161">
        <f t="shared" si="35"/>
        <v>0</v>
      </c>
      <c r="H668" s="161">
        <f t="shared" si="36"/>
        <v>0</v>
      </c>
    </row>
    <row r="669" ht="18" customHeight="1" spans="1:8">
      <c r="A669" s="99" t="s">
        <v>667</v>
      </c>
      <c r="B669" s="162">
        <v>350</v>
      </c>
      <c r="C669" s="189">
        <v>251</v>
      </c>
      <c r="D669" s="97">
        <v>285</v>
      </c>
      <c r="E669" s="97">
        <v>0</v>
      </c>
      <c r="F669" s="161">
        <f t="shared" si="34"/>
        <v>0</v>
      </c>
      <c r="G669" s="161">
        <f t="shared" si="35"/>
        <v>0</v>
      </c>
      <c r="H669" s="161">
        <f t="shared" si="36"/>
        <v>-100</v>
      </c>
    </row>
    <row r="670" ht="18" customHeight="1" spans="1:8">
      <c r="A670" s="99" t="s">
        <v>668</v>
      </c>
      <c r="B670" s="162">
        <v>900</v>
      </c>
      <c r="C670" s="189">
        <v>831</v>
      </c>
      <c r="D670" s="97">
        <v>898</v>
      </c>
      <c r="E670" s="97">
        <v>0</v>
      </c>
      <c r="F670" s="161">
        <f t="shared" si="34"/>
        <v>0</v>
      </c>
      <c r="G670" s="161">
        <f t="shared" si="35"/>
        <v>0</v>
      </c>
      <c r="H670" s="161">
        <f t="shared" si="36"/>
        <v>-100</v>
      </c>
    </row>
    <row r="671" ht="18" customHeight="1" spans="1:8">
      <c r="A671" s="99" t="s">
        <v>669</v>
      </c>
      <c r="B671" s="162">
        <v>0</v>
      </c>
      <c r="C671" s="173">
        <v>0</v>
      </c>
      <c r="D671" s="97">
        <v>0</v>
      </c>
      <c r="E671" s="97">
        <v>0</v>
      </c>
      <c r="F671" s="161">
        <f t="shared" si="34"/>
        <v>0</v>
      </c>
      <c r="G671" s="161">
        <f t="shared" si="35"/>
        <v>0</v>
      </c>
      <c r="H671" s="161">
        <f t="shared" si="36"/>
        <v>0</v>
      </c>
    </row>
    <row r="672" ht="18" customHeight="1" spans="1:8">
      <c r="A672" s="99" t="s">
        <v>670</v>
      </c>
      <c r="B672" s="164">
        <f>SUM(B673:B679)</f>
        <v>370</v>
      </c>
      <c r="C672" s="174">
        <f>SUM(C673:C679)</f>
        <v>435</v>
      </c>
      <c r="D672" s="97">
        <f>SUM(D673:D679)</f>
        <v>294</v>
      </c>
      <c r="E672" s="97">
        <f>SUM(E673:E679)</f>
        <v>410</v>
      </c>
      <c r="F672" s="161">
        <f t="shared" si="34"/>
        <v>110.810810810811</v>
      </c>
      <c r="G672" s="161">
        <f t="shared" si="35"/>
        <v>94.2528735632184</v>
      </c>
      <c r="H672" s="161">
        <f t="shared" si="36"/>
        <v>39.4557823129252</v>
      </c>
    </row>
    <row r="673" ht="18" customHeight="1" spans="1:8">
      <c r="A673" s="99" t="s">
        <v>202</v>
      </c>
      <c r="B673" s="162">
        <v>50</v>
      </c>
      <c r="C673" s="173">
        <v>122</v>
      </c>
      <c r="D673" s="97"/>
      <c r="E673" s="97">
        <v>118</v>
      </c>
      <c r="F673" s="161">
        <f t="shared" si="34"/>
        <v>236</v>
      </c>
      <c r="G673" s="161">
        <f t="shared" si="35"/>
        <v>96.7213114754098</v>
      </c>
      <c r="H673" s="161">
        <f t="shared" si="36"/>
        <v>0</v>
      </c>
    </row>
    <row r="674" ht="18" customHeight="1" spans="1:8">
      <c r="A674" s="99" t="s">
        <v>203</v>
      </c>
      <c r="B674" s="162">
        <v>0</v>
      </c>
      <c r="C674" s="173">
        <v>0</v>
      </c>
      <c r="D674" s="97">
        <v>0</v>
      </c>
      <c r="E674" s="97">
        <v>0</v>
      </c>
      <c r="F674" s="161">
        <f t="shared" si="34"/>
        <v>0</v>
      </c>
      <c r="G674" s="161">
        <f t="shared" si="35"/>
        <v>0</v>
      </c>
      <c r="H674" s="161">
        <f t="shared" si="36"/>
        <v>0</v>
      </c>
    </row>
    <row r="675" ht="18" customHeight="1" spans="1:8">
      <c r="A675" s="99" t="s">
        <v>204</v>
      </c>
      <c r="B675" s="164">
        <v>0</v>
      </c>
      <c r="C675" s="188">
        <v>0</v>
      </c>
      <c r="D675" s="97">
        <v>0</v>
      </c>
      <c r="E675" s="97">
        <v>0</v>
      </c>
      <c r="F675" s="161">
        <f t="shared" si="34"/>
        <v>0</v>
      </c>
      <c r="G675" s="161">
        <f t="shared" si="35"/>
        <v>0</v>
      </c>
      <c r="H675" s="161">
        <f t="shared" si="36"/>
        <v>0</v>
      </c>
    </row>
    <row r="676" ht="18" customHeight="1" spans="1:8">
      <c r="A676" s="99" t="s">
        <v>671</v>
      </c>
      <c r="B676" s="162">
        <v>20</v>
      </c>
      <c r="C676" s="189">
        <v>17</v>
      </c>
      <c r="D676" s="97">
        <v>11</v>
      </c>
      <c r="E676" s="97">
        <v>15</v>
      </c>
      <c r="F676" s="161">
        <f t="shared" si="34"/>
        <v>75</v>
      </c>
      <c r="G676" s="161">
        <f t="shared" si="35"/>
        <v>88.2352941176471</v>
      </c>
      <c r="H676" s="161">
        <f t="shared" si="36"/>
        <v>36.3636363636364</v>
      </c>
    </row>
    <row r="677" ht="18" customHeight="1" spans="1:8">
      <c r="A677" s="99" t="s">
        <v>672</v>
      </c>
      <c r="B677" s="160">
        <v>300</v>
      </c>
      <c r="C677" s="168">
        <v>258</v>
      </c>
      <c r="D677" s="97">
        <v>283</v>
      </c>
      <c r="E677" s="97">
        <v>230</v>
      </c>
      <c r="F677" s="161">
        <f t="shared" si="34"/>
        <v>76.6666666666667</v>
      </c>
      <c r="G677" s="161">
        <f t="shared" si="35"/>
        <v>89.1472868217054</v>
      </c>
      <c r="H677" s="161">
        <f t="shared" si="36"/>
        <v>-18.7279151943463</v>
      </c>
    </row>
    <row r="678" ht="18" customHeight="1" spans="1:8">
      <c r="A678" s="99" t="s">
        <v>211</v>
      </c>
      <c r="B678" s="162">
        <v>0</v>
      </c>
      <c r="C678" s="189">
        <v>8</v>
      </c>
      <c r="D678" s="97"/>
      <c r="E678" s="97">
        <v>21</v>
      </c>
      <c r="F678" s="161">
        <f t="shared" si="34"/>
        <v>0</v>
      </c>
      <c r="G678" s="161">
        <f t="shared" si="35"/>
        <v>262.5</v>
      </c>
      <c r="H678" s="161">
        <f t="shared" si="36"/>
        <v>0</v>
      </c>
    </row>
    <row r="679" ht="18" customHeight="1" spans="1:8">
      <c r="A679" s="99" t="s">
        <v>673</v>
      </c>
      <c r="B679" s="162">
        <v>0</v>
      </c>
      <c r="C679" s="189">
        <v>30</v>
      </c>
      <c r="D679" s="97"/>
      <c r="E679" s="97">
        <v>26</v>
      </c>
      <c r="F679" s="161">
        <f t="shared" si="34"/>
        <v>0</v>
      </c>
      <c r="G679" s="161">
        <f t="shared" si="35"/>
        <v>86.6666666666667</v>
      </c>
      <c r="H679" s="161">
        <f t="shared" si="36"/>
        <v>0</v>
      </c>
    </row>
    <row r="680" ht="18" customHeight="1" spans="1:8">
      <c r="A680" s="99" t="s">
        <v>674</v>
      </c>
      <c r="B680" s="164">
        <f>B681</f>
        <v>100</v>
      </c>
      <c r="C680" s="174">
        <f>C681</f>
        <v>17</v>
      </c>
      <c r="D680" s="97">
        <f>D681</f>
        <v>64</v>
      </c>
      <c r="E680" s="97">
        <f>E681</f>
        <v>15</v>
      </c>
      <c r="F680" s="161">
        <f t="shared" si="34"/>
        <v>15</v>
      </c>
      <c r="G680" s="161">
        <f t="shared" si="35"/>
        <v>88.2352941176471</v>
      </c>
      <c r="H680" s="161">
        <f t="shared" si="36"/>
        <v>-76.5625</v>
      </c>
    </row>
    <row r="681" ht="18" customHeight="1" spans="1:8">
      <c r="A681" s="99" t="s">
        <v>675</v>
      </c>
      <c r="B681" s="162">
        <v>100</v>
      </c>
      <c r="C681" s="173">
        <v>17</v>
      </c>
      <c r="D681" s="97">
        <v>64</v>
      </c>
      <c r="E681" s="97">
        <v>15</v>
      </c>
      <c r="F681" s="161">
        <f t="shared" si="34"/>
        <v>15</v>
      </c>
      <c r="G681" s="161">
        <f t="shared" si="35"/>
        <v>88.2352941176471</v>
      </c>
      <c r="H681" s="161">
        <f t="shared" si="36"/>
        <v>-76.5625</v>
      </c>
    </row>
    <row r="682" ht="18" customHeight="1" spans="1:8">
      <c r="A682" s="99" t="s">
        <v>163</v>
      </c>
      <c r="B682" s="164">
        <f>SUM(B683,B688,B701,B705,B717,B720,B724,B729,B733,B737,B740,B749,B751)</f>
        <v>62571</v>
      </c>
      <c r="C682" s="174">
        <f>SUM(C683,C688,C701,C705,C717,C720,C724,C729,C733,C737,C740,C749,C751)</f>
        <v>54776</v>
      </c>
      <c r="D682" s="97">
        <f>SUM(D683,D688,D701,D705,D717,D720,D724,D729,D733,D737,D740,D749,D751)</f>
        <v>58728</v>
      </c>
      <c r="E682" s="97">
        <f>SUM(E683,E688,E701,E705,E717,E720,E724,E729,E733,E737,E740,E749,E751)</f>
        <v>52771</v>
      </c>
      <c r="F682" s="161">
        <f t="shared" si="34"/>
        <v>84.3377922679836</v>
      </c>
      <c r="G682" s="161">
        <f t="shared" si="35"/>
        <v>96.3396377975756</v>
      </c>
      <c r="H682" s="161">
        <f t="shared" si="36"/>
        <v>-10.1433728374881</v>
      </c>
    </row>
    <row r="683" ht="18" customHeight="1" spans="1:8">
      <c r="A683" s="99" t="s">
        <v>676</v>
      </c>
      <c r="B683" s="164">
        <f>SUM(B684:B687)</f>
        <v>700</v>
      </c>
      <c r="C683" s="174">
        <f>SUM(C684:C687)</f>
        <v>603</v>
      </c>
      <c r="D683" s="97">
        <f>SUM(D684:D687)</f>
        <v>647</v>
      </c>
      <c r="E683" s="97">
        <f>SUM(E684:E687)</f>
        <v>582</v>
      </c>
      <c r="F683" s="161">
        <f t="shared" si="34"/>
        <v>83.1428571428571</v>
      </c>
      <c r="G683" s="161">
        <f t="shared" si="35"/>
        <v>96.5174129353234</v>
      </c>
      <c r="H683" s="161">
        <f t="shared" si="36"/>
        <v>-10.0463678516229</v>
      </c>
    </row>
    <row r="684" ht="18" customHeight="1" spans="1:8">
      <c r="A684" s="99" t="s">
        <v>202</v>
      </c>
      <c r="B684" s="162">
        <v>700</v>
      </c>
      <c r="C684" s="173">
        <v>585</v>
      </c>
      <c r="D684" s="97">
        <v>647</v>
      </c>
      <c r="E684" s="97">
        <v>566</v>
      </c>
      <c r="F684" s="161">
        <f t="shared" si="34"/>
        <v>80.8571428571429</v>
      </c>
      <c r="G684" s="161">
        <f t="shared" si="35"/>
        <v>96.7521367521367</v>
      </c>
      <c r="H684" s="161">
        <f t="shared" si="36"/>
        <v>-12.5193199381762</v>
      </c>
    </row>
    <row r="685" ht="18" customHeight="1" spans="1:8">
      <c r="A685" s="99" t="s">
        <v>203</v>
      </c>
      <c r="B685" s="160">
        <v>0</v>
      </c>
      <c r="C685" s="168">
        <v>18</v>
      </c>
      <c r="D685" s="97"/>
      <c r="E685" s="97">
        <v>16</v>
      </c>
      <c r="F685" s="161">
        <f t="shared" si="34"/>
        <v>0</v>
      </c>
      <c r="G685" s="161">
        <f t="shared" si="35"/>
        <v>88.8888888888889</v>
      </c>
      <c r="H685" s="161">
        <f t="shared" si="36"/>
        <v>0</v>
      </c>
    </row>
    <row r="686" ht="18" customHeight="1" spans="1:8">
      <c r="A686" s="99" t="s">
        <v>204</v>
      </c>
      <c r="B686" s="162">
        <v>0</v>
      </c>
      <c r="C686" s="173">
        <v>0</v>
      </c>
      <c r="D686" s="97">
        <v>0</v>
      </c>
      <c r="E686" s="97">
        <v>0</v>
      </c>
      <c r="F686" s="161">
        <f t="shared" si="34"/>
        <v>0</v>
      </c>
      <c r="G686" s="161">
        <f t="shared" si="35"/>
        <v>0</v>
      </c>
      <c r="H686" s="161">
        <f t="shared" si="36"/>
        <v>0</v>
      </c>
    </row>
    <row r="687" ht="18" customHeight="1" spans="1:8">
      <c r="A687" s="99" t="s">
        <v>677</v>
      </c>
      <c r="B687" s="162">
        <v>0</v>
      </c>
      <c r="C687" s="173">
        <v>0</v>
      </c>
      <c r="D687" s="97">
        <v>0</v>
      </c>
      <c r="E687" s="97">
        <v>0</v>
      </c>
      <c r="F687" s="161">
        <f t="shared" si="34"/>
        <v>0</v>
      </c>
      <c r="G687" s="161">
        <f t="shared" si="35"/>
        <v>0</v>
      </c>
      <c r="H687" s="161">
        <f t="shared" si="36"/>
        <v>0</v>
      </c>
    </row>
    <row r="688" ht="18" customHeight="1" spans="1:8">
      <c r="A688" s="99" t="s">
        <v>678</v>
      </c>
      <c r="B688" s="164">
        <f>SUM(B689:B700)</f>
        <v>10800</v>
      </c>
      <c r="C688" s="174">
        <f>SUM(C689:C700)</f>
        <v>4251</v>
      </c>
      <c r="D688" s="97">
        <f>SUM(D689:D700)</f>
        <v>10621</v>
      </c>
      <c r="E688" s="97">
        <f>SUM(E689:E700)</f>
        <v>3726</v>
      </c>
      <c r="F688" s="161">
        <f t="shared" si="34"/>
        <v>34.5</v>
      </c>
      <c r="G688" s="161">
        <f t="shared" si="35"/>
        <v>87.6499647141849</v>
      </c>
      <c r="H688" s="161">
        <f t="shared" si="36"/>
        <v>-64.9185575746163</v>
      </c>
    </row>
    <row r="689" ht="18" customHeight="1" spans="1:8">
      <c r="A689" s="99" t="s">
        <v>679</v>
      </c>
      <c r="B689" s="162">
        <v>9600</v>
      </c>
      <c r="C689" s="173">
        <v>3812</v>
      </c>
      <c r="D689" s="97">
        <v>9527</v>
      </c>
      <c r="E689" s="97">
        <v>3332</v>
      </c>
      <c r="F689" s="161">
        <f t="shared" si="34"/>
        <v>34.7083333333333</v>
      </c>
      <c r="G689" s="161">
        <f t="shared" si="35"/>
        <v>87.408184679958</v>
      </c>
      <c r="H689" s="161">
        <f t="shared" si="36"/>
        <v>-65.025716385011</v>
      </c>
    </row>
    <row r="690" ht="18" customHeight="1" spans="1:8">
      <c r="A690" s="99" t="s">
        <v>680</v>
      </c>
      <c r="B690" s="162">
        <v>500</v>
      </c>
      <c r="C690" s="173">
        <v>0</v>
      </c>
      <c r="D690" s="97">
        <v>425</v>
      </c>
      <c r="E690" s="97">
        <v>0</v>
      </c>
      <c r="F690" s="161">
        <f t="shared" si="34"/>
        <v>0</v>
      </c>
      <c r="G690" s="161">
        <f t="shared" si="35"/>
        <v>0</v>
      </c>
      <c r="H690" s="161">
        <f t="shared" si="36"/>
        <v>-100</v>
      </c>
    </row>
    <row r="691" ht="18" customHeight="1" spans="1:8">
      <c r="A691" s="99" t="s">
        <v>681</v>
      </c>
      <c r="B691" s="97">
        <v>0</v>
      </c>
      <c r="C691" s="181">
        <v>0</v>
      </c>
      <c r="D691" s="97">
        <v>0</v>
      </c>
      <c r="E691" s="97">
        <v>0</v>
      </c>
      <c r="F691" s="161">
        <f t="shared" si="34"/>
        <v>0</v>
      </c>
      <c r="G691" s="161">
        <f t="shared" si="35"/>
        <v>0</v>
      </c>
      <c r="H691" s="161">
        <f t="shared" si="36"/>
        <v>0</v>
      </c>
    </row>
    <row r="692" ht="18" customHeight="1" spans="1:8">
      <c r="A692" s="99" t="s">
        <v>682</v>
      </c>
      <c r="B692" s="97">
        <v>0</v>
      </c>
      <c r="C692" s="190">
        <v>0</v>
      </c>
      <c r="D692" s="97">
        <v>0</v>
      </c>
      <c r="E692" s="97">
        <v>0</v>
      </c>
      <c r="F692" s="161">
        <f t="shared" si="34"/>
        <v>0</v>
      </c>
      <c r="G692" s="161">
        <f t="shared" si="35"/>
        <v>0</v>
      </c>
      <c r="H692" s="161">
        <f t="shared" si="36"/>
        <v>0</v>
      </c>
    </row>
    <row r="693" ht="18" customHeight="1" spans="1:8">
      <c r="A693" s="99" t="s">
        <v>683</v>
      </c>
      <c r="B693" s="97">
        <v>0</v>
      </c>
      <c r="C693" s="187">
        <v>0</v>
      </c>
      <c r="D693" s="97">
        <v>0</v>
      </c>
      <c r="E693" s="97">
        <v>0</v>
      </c>
      <c r="F693" s="161">
        <f t="shared" si="34"/>
        <v>0</v>
      </c>
      <c r="G693" s="161">
        <f t="shared" si="35"/>
        <v>0</v>
      </c>
      <c r="H693" s="161">
        <f t="shared" si="36"/>
        <v>0</v>
      </c>
    </row>
    <row r="694" ht="18" customHeight="1" spans="1:8">
      <c r="A694" s="99" t="s">
        <v>684</v>
      </c>
      <c r="B694" s="160">
        <v>0</v>
      </c>
      <c r="C694" s="168">
        <v>0</v>
      </c>
      <c r="D694" s="97">
        <v>0</v>
      </c>
      <c r="E694" s="97">
        <v>0</v>
      </c>
      <c r="F694" s="161">
        <f t="shared" si="34"/>
        <v>0</v>
      </c>
      <c r="G694" s="161">
        <f t="shared" si="35"/>
        <v>0</v>
      </c>
      <c r="H694" s="161">
        <f t="shared" si="36"/>
        <v>0</v>
      </c>
    </row>
    <row r="695" ht="18" customHeight="1" spans="1:8">
      <c r="A695" s="99" t="s">
        <v>685</v>
      </c>
      <c r="B695" s="162">
        <v>0</v>
      </c>
      <c r="C695" s="173">
        <v>0</v>
      </c>
      <c r="D695" s="97">
        <v>0</v>
      </c>
      <c r="E695" s="97">
        <v>0</v>
      </c>
      <c r="F695" s="161">
        <f t="shared" si="34"/>
        <v>0</v>
      </c>
      <c r="G695" s="161">
        <f t="shared" si="35"/>
        <v>0</v>
      </c>
      <c r="H695" s="161">
        <f t="shared" si="36"/>
        <v>0</v>
      </c>
    </row>
    <row r="696" ht="18" customHeight="1" spans="1:8">
      <c r="A696" s="99" t="s">
        <v>686</v>
      </c>
      <c r="B696" s="162">
        <v>0</v>
      </c>
      <c r="C696" s="173">
        <v>0</v>
      </c>
      <c r="D696" s="97">
        <v>0</v>
      </c>
      <c r="E696" s="97">
        <v>0</v>
      </c>
      <c r="F696" s="161">
        <f t="shared" si="34"/>
        <v>0</v>
      </c>
      <c r="G696" s="161">
        <f t="shared" si="35"/>
        <v>0</v>
      </c>
      <c r="H696" s="161">
        <f t="shared" si="36"/>
        <v>0</v>
      </c>
    </row>
    <row r="697" ht="18" customHeight="1" spans="1:8">
      <c r="A697" s="99" t="s">
        <v>687</v>
      </c>
      <c r="B697" s="160">
        <v>0</v>
      </c>
      <c r="C697" s="182">
        <v>0</v>
      </c>
      <c r="D697" s="97">
        <v>0</v>
      </c>
      <c r="E697" s="97">
        <v>0</v>
      </c>
      <c r="F697" s="161">
        <f t="shared" si="34"/>
        <v>0</v>
      </c>
      <c r="G697" s="161">
        <f t="shared" si="35"/>
        <v>0</v>
      </c>
      <c r="H697" s="161">
        <f t="shared" si="36"/>
        <v>0</v>
      </c>
    </row>
    <row r="698" ht="18" customHeight="1" spans="1:8">
      <c r="A698" s="99" t="s">
        <v>688</v>
      </c>
      <c r="B698" s="162">
        <v>0</v>
      </c>
      <c r="C698" s="189">
        <v>0</v>
      </c>
      <c r="D698" s="97">
        <v>0</v>
      </c>
      <c r="E698" s="97">
        <v>0</v>
      </c>
      <c r="F698" s="161">
        <f t="shared" si="34"/>
        <v>0</v>
      </c>
      <c r="G698" s="161">
        <f t="shared" si="35"/>
        <v>0</v>
      </c>
      <c r="H698" s="161">
        <f t="shared" si="36"/>
        <v>0</v>
      </c>
    </row>
    <row r="699" ht="18" customHeight="1" spans="1:8">
      <c r="A699" s="99" t="s">
        <v>689</v>
      </c>
      <c r="B699" s="162">
        <v>0</v>
      </c>
      <c r="C699" s="189">
        <v>0</v>
      </c>
      <c r="D699" s="97">
        <v>0</v>
      </c>
      <c r="E699" s="97">
        <v>0</v>
      </c>
      <c r="F699" s="161">
        <f t="shared" si="34"/>
        <v>0</v>
      </c>
      <c r="G699" s="161">
        <f t="shared" si="35"/>
        <v>0</v>
      </c>
      <c r="H699" s="161">
        <f t="shared" si="36"/>
        <v>0</v>
      </c>
    </row>
    <row r="700" ht="18" customHeight="1" spans="1:8">
      <c r="A700" s="99" t="s">
        <v>690</v>
      </c>
      <c r="B700" s="164">
        <v>700</v>
      </c>
      <c r="C700" s="187">
        <v>439</v>
      </c>
      <c r="D700" s="97">
        <v>669</v>
      </c>
      <c r="E700" s="97">
        <v>394</v>
      </c>
      <c r="F700" s="161">
        <f t="shared" si="34"/>
        <v>56.2857142857143</v>
      </c>
      <c r="G700" s="161">
        <f t="shared" si="35"/>
        <v>89.749430523918</v>
      </c>
      <c r="H700" s="161">
        <f t="shared" si="36"/>
        <v>-41.1061285500747</v>
      </c>
    </row>
    <row r="701" ht="18" customHeight="1" spans="1:8">
      <c r="A701" s="99" t="s">
        <v>691</v>
      </c>
      <c r="B701" s="164">
        <f>SUM(B702:B704)</f>
        <v>6750</v>
      </c>
      <c r="C701" s="174">
        <f>SUM(C702:C704)</f>
        <v>7097</v>
      </c>
      <c r="D701" s="97">
        <f>SUM(D702:D704)</f>
        <v>6437</v>
      </c>
      <c r="E701" s="97">
        <f>SUM(E702:E704)</f>
        <v>7159</v>
      </c>
      <c r="F701" s="161">
        <f t="shared" si="34"/>
        <v>106.059259259259</v>
      </c>
      <c r="G701" s="161">
        <f t="shared" si="35"/>
        <v>100.873608567</v>
      </c>
      <c r="H701" s="161">
        <f t="shared" si="36"/>
        <v>11.2164051576821</v>
      </c>
    </row>
    <row r="702" ht="18" customHeight="1" spans="1:8">
      <c r="A702" s="99" t="s">
        <v>692</v>
      </c>
      <c r="B702" s="164">
        <v>1650</v>
      </c>
      <c r="C702" s="191">
        <v>1725</v>
      </c>
      <c r="D702" s="97">
        <v>1532</v>
      </c>
      <c r="E702" s="97">
        <v>1547</v>
      </c>
      <c r="F702" s="161">
        <f t="shared" si="34"/>
        <v>93.7575757575758</v>
      </c>
      <c r="G702" s="161">
        <f t="shared" si="35"/>
        <v>89.6811594202899</v>
      </c>
      <c r="H702" s="161">
        <f t="shared" si="36"/>
        <v>0.979112271540461</v>
      </c>
    </row>
    <row r="703" ht="18" customHeight="1" spans="1:8">
      <c r="A703" s="99" t="s">
        <v>693</v>
      </c>
      <c r="B703" s="162">
        <v>3900</v>
      </c>
      <c r="C703" s="173">
        <v>4388</v>
      </c>
      <c r="D703" s="97">
        <v>3861</v>
      </c>
      <c r="E703" s="97">
        <v>4430</v>
      </c>
      <c r="F703" s="161">
        <f t="shared" si="34"/>
        <v>113.589743589744</v>
      </c>
      <c r="G703" s="161">
        <f t="shared" si="35"/>
        <v>100.957155879672</v>
      </c>
      <c r="H703" s="161">
        <f t="shared" si="36"/>
        <v>14.7371147371147</v>
      </c>
    </row>
    <row r="704" ht="18" customHeight="1" spans="1:8">
      <c r="A704" s="99" t="s">
        <v>694</v>
      </c>
      <c r="B704" s="162">
        <v>1200</v>
      </c>
      <c r="C704" s="173">
        <v>984</v>
      </c>
      <c r="D704" s="97">
        <v>1044</v>
      </c>
      <c r="E704" s="97">
        <v>1182</v>
      </c>
      <c r="F704" s="161">
        <f t="shared" si="34"/>
        <v>98.5</v>
      </c>
      <c r="G704" s="161">
        <f t="shared" si="35"/>
        <v>120.121951219512</v>
      </c>
      <c r="H704" s="161">
        <f t="shared" si="36"/>
        <v>13.2183908045977</v>
      </c>
    </row>
    <row r="705" ht="18" customHeight="1" spans="1:8">
      <c r="A705" s="99" t="s">
        <v>695</v>
      </c>
      <c r="B705" s="164">
        <f>SUM(B706:B716)</f>
        <v>6630</v>
      </c>
      <c r="C705" s="174">
        <f>SUM(C706:C716)</f>
        <v>7678</v>
      </c>
      <c r="D705" s="97">
        <f>SUM(D706:D716)</f>
        <v>6110</v>
      </c>
      <c r="E705" s="97">
        <f>SUM(E706:E716)</f>
        <v>7378</v>
      </c>
      <c r="F705" s="161">
        <f t="shared" si="34"/>
        <v>111.282051282051</v>
      </c>
      <c r="G705" s="161">
        <f t="shared" si="35"/>
        <v>96.0927324824173</v>
      </c>
      <c r="H705" s="161">
        <f t="shared" si="36"/>
        <v>20.7528641571195</v>
      </c>
    </row>
    <row r="706" ht="18" customHeight="1" spans="1:8">
      <c r="A706" s="99" t="s">
        <v>696</v>
      </c>
      <c r="B706" s="160">
        <v>1550</v>
      </c>
      <c r="C706" s="168">
        <v>1306</v>
      </c>
      <c r="D706" s="97">
        <v>1411</v>
      </c>
      <c r="E706" s="97">
        <v>1263</v>
      </c>
      <c r="F706" s="161">
        <f t="shared" si="34"/>
        <v>81.4838709677419</v>
      </c>
      <c r="G706" s="161">
        <f t="shared" si="35"/>
        <v>96.7075038284839</v>
      </c>
      <c r="H706" s="161">
        <f t="shared" si="36"/>
        <v>-10.4890148830617</v>
      </c>
    </row>
    <row r="707" ht="18" customHeight="1" spans="1:8">
      <c r="A707" s="99" t="s">
        <v>697</v>
      </c>
      <c r="B707" s="160">
        <v>200</v>
      </c>
      <c r="C707" s="173">
        <v>153</v>
      </c>
      <c r="D707" s="97">
        <v>146</v>
      </c>
      <c r="E707" s="97">
        <v>149</v>
      </c>
      <c r="F707" s="161">
        <f t="shared" si="34"/>
        <v>74.5</v>
      </c>
      <c r="G707" s="161">
        <f t="shared" si="35"/>
        <v>97.3856209150327</v>
      </c>
      <c r="H707" s="161">
        <f t="shared" si="36"/>
        <v>2.05479452054795</v>
      </c>
    </row>
    <row r="708" ht="18" customHeight="1" spans="1:8">
      <c r="A708" s="99" t="s">
        <v>698</v>
      </c>
      <c r="B708" s="160">
        <v>1250</v>
      </c>
      <c r="C708" s="160">
        <v>2203</v>
      </c>
      <c r="D708" s="97">
        <v>1181</v>
      </c>
      <c r="E708" s="97">
        <v>2030</v>
      </c>
      <c r="F708" s="161">
        <f t="shared" si="34"/>
        <v>162.4</v>
      </c>
      <c r="G708" s="161">
        <f t="shared" si="35"/>
        <v>92.1470721743078</v>
      </c>
      <c r="H708" s="161">
        <f t="shared" si="36"/>
        <v>71.8882303132938</v>
      </c>
    </row>
    <row r="709" ht="18" customHeight="1" spans="1:8">
      <c r="A709" s="99" t="s">
        <v>699</v>
      </c>
      <c r="B709" s="160">
        <v>0</v>
      </c>
      <c r="C709" s="182">
        <v>0</v>
      </c>
      <c r="D709" s="97">
        <v>0</v>
      </c>
      <c r="E709" s="97">
        <v>0</v>
      </c>
      <c r="F709" s="161">
        <f t="shared" ref="F709:F772" si="37">IF(B709&lt;&gt;0,(E709/B709)*100,0)</f>
        <v>0</v>
      </c>
      <c r="G709" s="161">
        <f t="shared" ref="G709:G772" si="38">IF(C709&lt;&gt;0,(E709/C709)*100,0)</f>
        <v>0</v>
      </c>
      <c r="H709" s="161">
        <f t="shared" ref="H709:H772" si="39">IF(D709&lt;&gt;0,(E709/D709-1)*100,0)</f>
        <v>0</v>
      </c>
    </row>
    <row r="710" ht="18" customHeight="1" spans="1:8">
      <c r="A710" s="99" t="s">
        <v>700</v>
      </c>
      <c r="B710" s="162">
        <v>0</v>
      </c>
      <c r="C710" s="173">
        <v>0</v>
      </c>
      <c r="D710" s="97">
        <v>0</v>
      </c>
      <c r="E710" s="97">
        <v>0</v>
      </c>
      <c r="F710" s="161">
        <f t="shared" si="37"/>
        <v>0</v>
      </c>
      <c r="G710" s="161">
        <f t="shared" si="38"/>
        <v>0</v>
      </c>
      <c r="H710" s="161">
        <f t="shared" si="39"/>
        <v>0</v>
      </c>
    </row>
    <row r="711" ht="18" customHeight="1" spans="1:8">
      <c r="A711" s="99" t="s">
        <v>701</v>
      </c>
      <c r="B711" s="162">
        <v>0</v>
      </c>
      <c r="C711" s="189">
        <v>0</v>
      </c>
      <c r="D711" s="97">
        <v>0</v>
      </c>
      <c r="E711" s="97">
        <v>0</v>
      </c>
      <c r="F711" s="161">
        <f t="shared" si="37"/>
        <v>0</v>
      </c>
      <c r="G711" s="161">
        <f t="shared" si="38"/>
        <v>0</v>
      </c>
      <c r="H711" s="161">
        <f t="shared" si="39"/>
        <v>0</v>
      </c>
    </row>
    <row r="712" ht="18" customHeight="1" spans="1:8">
      <c r="A712" s="99" t="s">
        <v>702</v>
      </c>
      <c r="B712" s="162">
        <v>0</v>
      </c>
      <c r="C712" s="173">
        <v>0</v>
      </c>
      <c r="D712" s="97">
        <v>0</v>
      </c>
      <c r="E712" s="97">
        <v>0</v>
      </c>
      <c r="F712" s="161">
        <f t="shared" si="37"/>
        <v>0</v>
      </c>
      <c r="G712" s="161">
        <f t="shared" si="38"/>
        <v>0</v>
      </c>
      <c r="H712" s="161">
        <f t="shared" si="39"/>
        <v>0</v>
      </c>
    </row>
    <row r="713" ht="18" customHeight="1" spans="1:8">
      <c r="A713" s="99" t="s">
        <v>703</v>
      </c>
      <c r="B713" s="164">
        <v>3000</v>
      </c>
      <c r="C713" s="171">
        <v>3374</v>
      </c>
      <c r="D713" s="97">
        <v>2782</v>
      </c>
      <c r="E713" s="97">
        <v>3295</v>
      </c>
      <c r="F713" s="161">
        <f t="shared" si="37"/>
        <v>109.833333333333</v>
      </c>
      <c r="G713" s="161">
        <f t="shared" si="38"/>
        <v>97.6585655008892</v>
      </c>
      <c r="H713" s="161">
        <f t="shared" si="39"/>
        <v>18.4399712437096</v>
      </c>
    </row>
    <row r="714" ht="18" customHeight="1" spans="1:8">
      <c r="A714" s="99" t="s">
        <v>704</v>
      </c>
      <c r="B714" s="160">
        <v>600</v>
      </c>
      <c r="C714" s="168">
        <v>642</v>
      </c>
      <c r="D714" s="97">
        <v>574</v>
      </c>
      <c r="E714" s="97">
        <v>641</v>
      </c>
      <c r="F714" s="161">
        <f t="shared" si="37"/>
        <v>106.833333333333</v>
      </c>
      <c r="G714" s="161">
        <f t="shared" si="38"/>
        <v>99.8442367601246</v>
      </c>
      <c r="H714" s="161">
        <f t="shared" si="39"/>
        <v>11.6724738675958</v>
      </c>
    </row>
    <row r="715" ht="18" customHeight="1" spans="1:8">
      <c r="A715" s="99" t="s">
        <v>705</v>
      </c>
      <c r="B715" s="162">
        <v>10</v>
      </c>
      <c r="C715" s="173">
        <v>0</v>
      </c>
      <c r="D715" s="97">
        <v>3</v>
      </c>
      <c r="E715" s="97">
        <v>0</v>
      </c>
      <c r="F715" s="161">
        <f t="shared" si="37"/>
        <v>0</v>
      </c>
      <c r="G715" s="161">
        <f t="shared" si="38"/>
        <v>0</v>
      </c>
      <c r="H715" s="161">
        <f t="shared" si="39"/>
        <v>-100</v>
      </c>
    </row>
    <row r="716" ht="18" customHeight="1" spans="1:8">
      <c r="A716" s="99" t="s">
        <v>706</v>
      </c>
      <c r="B716" s="162">
        <v>20</v>
      </c>
      <c r="C716" s="189">
        <v>0</v>
      </c>
      <c r="D716" s="97">
        <v>13</v>
      </c>
      <c r="E716" s="97">
        <v>0</v>
      </c>
      <c r="F716" s="161">
        <f t="shared" si="37"/>
        <v>0</v>
      </c>
      <c r="G716" s="161">
        <f t="shared" si="38"/>
        <v>0</v>
      </c>
      <c r="H716" s="161">
        <f t="shared" si="39"/>
        <v>-100</v>
      </c>
    </row>
    <row r="717" ht="18" customHeight="1" spans="1:8">
      <c r="A717" s="99" t="s">
        <v>707</v>
      </c>
      <c r="B717" s="164">
        <f>SUM(B718:B719)</f>
        <v>170</v>
      </c>
      <c r="C717" s="174">
        <f>SUM(C718:C719)</f>
        <v>34</v>
      </c>
      <c r="D717" s="97">
        <f>SUM(D718:D719)</f>
        <v>150</v>
      </c>
      <c r="E717" s="97">
        <f>SUM(E718:E719)</f>
        <v>30</v>
      </c>
      <c r="F717" s="161">
        <f t="shared" si="37"/>
        <v>17.6470588235294</v>
      </c>
      <c r="G717" s="161">
        <f t="shared" si="38"/>
        <v>88.2352941176471</v>
      </c>
      <c r="H717" s="161">
        <f t="shared" si="39"/>
        <v>-80</v>
      </c>
    </row>
    <row r="718" ht="18" customHeight="1" spans="1:8">
      <c r="A718" s="99" t="s">
        <v>708</v>
      </c>
      <c r="B718" s="164">
        <v>170</v>
      </c>
      <c r="C718" s="190">
        <v>34</v>
      </c>
      <c r="D718" s="97">
        <v>150</v>
      </c>
      <c r="E718" s="97">
        <v>30</v>
      </c>
      <c r="F718" s="161">
        <f t="shared" si="37"/>
        <v>17.6470588235294</v>
      </c>
      <c r="G718" s="161">
        <f t="shared" si="38"/>
        <v>88.2352941176471</v>
      </c>
      <c r="H718" s="161">
        <f t="shared" si="39"/>
        <v>-80</v>
      </c>
    </row>
    <row r="719" ht="18" customHeight="1" spans="1:8">
      <c r="A719" s="99" t="s">
        <v>709</v>
      </c>
      <c r="B719" s="164">
        <v>0</v>
      </c>
      <c r="C719" s="190">
        <v>0</v>
      </c>
      <c r="D719" s="97">
        <v>0</v>
      </c>
      <c r="E719" s="97">
        <v>0</v>
      </c>
      <c r="F719" s="161">
        <f t="shared" si="37"/>
        <v>0</v>
      </c>
      <c r="G719" s="161">
        <f t="shared" si="38"/>
        <v>0</v>
      </c>
      <c r="H719" s="161">
        <f t="shared" si="39"/>
        <v>0</v>
      </c>
    </row>
    <row r="720" ht="18" customHeight="1" spans="1:8">
      <c r="A720" s="99" t="s">
        <v>710</v>
      </c>
      <c r="B720" s="164">
        <f>SUM(B721:B723)</f>
        <v>560</v>
      </c>
      <c r="C720" s="174">
        <f>SUM(C721:C723)</f>
        <v>455</v>
      </c>
      <c r="D720" s="97">
        <f>SUM(D721:D723)</f>
        <v>494</v>
      </c>
      <c r="E720" s="97">
        <f>SUM(E721:E723)</f>
        <v>528</v>
      </c>
      <c r="F720" s="161">
        <f t="shared" si="37"/>
        <v>94.2857142857143</v>
      </c>
      <c r="G720" s="161">
        <f t="shared" si="38"/>
        <v>116.043956043956</v>
      </c>
      <c r="H720" s="161">
        <f t="shared" si="39"/>
        <v>6.88259109311742</v>
      </c>
    </row>
    <row r="721" ht="18" customHeight="1" spans="1:8">
      <c r="A721" s="99" t="s">
        <v>711</v>
      </c>
      <c r="B721" s="164">
        <v>110</v>
      </c>
      <c r="C721" s="190">
        <v>173</v>
      </c>
      <c r="D721" s="97">
        <v>101</v>
      </c>
      <c r="E721" s="97">
        <v>152</v>
      </c>
      <c r="F721" s="161">
        <f t="shared" si="37"/>
        <v>138.181818181818</v>
      </c>
      <c r="G721" s="161">
        <f t="shared" si="38"/>
        <v>87.8612716763006</v>
      </c>
      <c r="H721" s="161">
        <f t="shared" si="39"/>
        <v>50.4950495049505</v>
      </c>
    </row>
    <row r="722" ht="18" customHeight="1" spans="1:8">
      <c r="A722" s="99" t="s">
        <v>712</v>
      </c>
      <c r="B722" s="164">
        <v>50</v>
      </c>
      <c r="C722" s="190">
        <v>0</v>
      </c>
      <c r="D722" s="97">
        <v>30</v>
      </c>
      <c r="E722" s="97">
        <v>3</v>
      </c>
      <c r="F722" s="161">
        <f t="shared" si="37"/>
        <v>6</v>
      </c>
      <c r="G722" s="161">
        <f t="shared" si="38"/>
        <v>0</v>
      </c>
      <c r="H722" s="161">
        <f t="shared" si="39"/>
        <v>-90</v>
      </c>
    </row>
    <row r="723" ht="18" customHeight="1" spans="1:8">
      <c r="A723" s="99" t="s">
        <v>713</v>
      </c>
      <c r="B723" s="164">
        <v>400</v>
      </c>
      <c r="C723" s="190">
        <v>282</v>
      </c>
      <c r="D723" s="97">
        <v>363</v>
      </c>
      <c r="E723" s="97">
        <v>373</v>
      </c>
      <c r="F723" s="161">
        <f t="shared" si="37"/>
        <v>93.25</v>
      </c>
      <c r="G723" s="161">
        <f t="shared" si="38"/>
        <v>132.269503546099</v>
      </c>
      <c r="H723" s="161">
        <f t="shared" si="39"/>
        <v>2.75482093663912</v>
      </c>
    </row>
    <row r="724" ht="18" customHeight="1" spans="1:8">
      <c r="A724" s="99" t="s">
        <v>714</v>
      </c>
      <c r="B724" s="164">
        <f>SUM(B725:B728)</f>
        <v>11200</v>
      </c>
      <c r="C724" s="174">
        <f>SUM(C725:C728)</f>
        <v>10261</v>
      </c>
      <c r="D724" s="97">
        <f>SUM(D725:D728)</f>
        <v>10272</v>
      </c>
      <c r="E724" s="97">
        <f>SUM(E725:E728)</f>
        <v>11846</v>
      </c>
      <c r="F724" s="161">
        <f t="shared" si="37"/>
        <v>105.767857142857</v>
      </c>
      <c r="G724" s="161">
        <f t="shared" si="38"/>
        <v>115.446837540201</v>
      </c>
      <c r="H724" s="161">
        <f t="shared" si="39"/>
        <v>15.3232087227414</v>
      </c>
    </row>
    <row r="725" ht="18" customHeight="1" spans="1:8">
      <c r="A725" s="99" t="s">
        <v>715</v>
      </c>
      <c r="B725" s="164">
        <v>2800</v>
      </c>
      <c r="C725" s="187">
        <v>2398</v>
      </c>
      <c r="D725" s="97">
        <v>2386</v>
      </c>
      <c r="E725" s="97">
        <v>2566</v>
      </c>
      <c r="F725" s="161">
        <f t="shared" si="37"/>
        <v>91.6428571428572</v>
      </c>
      <c r="G725" s="161">
        <f t="shared" si="38"/>
        <v>107.005838198499</v>
      </c>
      <c r="H725" s="161">
        <f t="shared" si="39"/>
        <v>7.54400670578375</v>
      </c>
    </row>
    <row r="726" ht="18" customHeight="1" spans="1:8">
      <c r="A726" s="99" t="s">
        <v>716</v>
      </c>
      <c r="B726" s="162">
        <v>5000</v>
      </c>
      <c r="C726" s="173">
        <v>4841</v>
      </c>
      <c r="D726" s="97">
        <v>4768</v>
      </c>
      <c r="E726" s="97">
        <v>5214</v>
      </c>
      <c r="F726" s="161">
        <f t="shared" si="37"/>
        <v>104.28</v>
      </c>
      <c r="G726" s="161">
        <f t="shared" si="38"/>
        <v>107.705019624045</v>
      </c>
      <c r="H726" s="161">
        <f t="shared" si="39"/>
        <v>9.35402684563758</v>
      </c>
    </row>
    <row r="727" ht="18" customHeight="1" spans="1:8">
      <c r="A727" s="99" t="s">
        <v>717</v>
      </c>
      <c r="B727" s="160">
        <v>2400</v>
      </c>
      <c r="C727" s="168">
        <v>2228</v>
      </c>
      <c r="D727" s="97">
        <v>2211</v>
      </c>
      <c r="E727" s="97">
        <v>2352</v>
      </c>
      <c r="F727" s="161">
        <f t="shared" si="37"/>
        <v>98</v>
      </c>
      <c r="G727" s="161">
        <f t="shared" si="38"/>
        <v>105.56552962298</v>
      </c>
      <c r="H727" s="161">
        <f t="shared" si="39"/>
        <v>6.37720488466758</v>
      </c>
    </row>
    <row r="728" ht="18" customHeight="1" spans="1:8">
      <c r="A728" s="99" t="s">
        <v>718</v>
      </c>
      <c r="B728" s="162">
        <v>1000</v>
      </c>
      <c r="C728" s="173">
        <v>794</v>
      </c>
      <c r="D728" s="97">
        <v>907</v>
      </c>
      <c r="E728" s="97">
        <v>1714</v>
      </c>
      <c r="F728" s="161">
        <f t="shared" si="37"/>
        <v>171.4</v>
      </c>
      <c r="G728" s="161">
        <f t="shared" si="38"/>
        <v>215.869017632242</v>
      </c>
      <c r="H728" s="161">
        <f t="shared" si="39"/>
        <v>88.9746416758545</v>
      </c>
    </row>
    <row r="729" ht="18" customHeight="1" spans="1:8">
      <c r="A729" s="99" t="s">
        <v>719</v>
      </c>
      <c r="B729" s="164">
        <f>SUM(B730:B732)</f>
        <v>23000</v>
      </c>
      <c r="C729" s="174">
        <f>SUM(C730:C732)</f>
        <v>22067</v>
      </c>
      <c r="D729" s="97">
        <f>SUM(D730:D732)</f>
        <v>21889</v>
      </c>
      <c r="E729" s="97">
        <f>SUM(E730:E732)</f>
        <v>19406</v>
      </c>
      <c r="F729" s="161">
        <f t="shared" si="37"/>
        <v>84.3739130434783</v>
      </c>
      <c r="G729" s="161">
        <f t="shared" si="38"/>
        <v>87.9412697693388</v>
      </c>
      <c r="H729" s="161">
        <f t="shared" si="39"/>
        <v>-11.3435972406231</v>
      </c>
    </row>
    <row r="730" ht="18" customHeight="1" spans="1:8">
      <c r="A730" s="99" t="s">
        <v>720</v>
      </c>
      <c r="B730" s="162">
        <v>0</v>
      </c>
      <c r="C730" s="173">
        <v>0</v>
      </c>
      <c r="D730" s="97">
        <v>0</v>
      </c>
      <c r="E730" s="97">
        <v>0</v>
      </c>
      <c r="F730" s="161">
        <f t="shared" si="37"/>
        <v>0</v>
      </c>
      <c r="G730" s="161">
        <f t="shared" si="38"/>
        <v>0</v>
      </c>
      <c r="H730" s="161">
        <f t="shared" si="39"/>
        <v>0</v>
      </c>
    </row>
    <row r="731" ht="18" customHeight="1" spans="1:8">
      <c r="A731" s="99" t="s">
        <v>721</v>
      </c>
      <c r="B731" s="160">
        <v>23000</v>
      </c>
      <c r="C731" s="168">
        <v>22067</v>
      </c>
      <c r="D731" s="97">
        <v>21889</v>
      </c>
      <c r="E731" s="97">
        <v>19406</v>
      </c>
      <c r="F731" s="161">
        <f t="shared" si="37"/>
        <v>84.3739130434783</v>
      </c>
      <c r="G731" s="161">
        <f t="shared" si="38"/>
        <v>87.9412697693388</v>
      </c>
      <c r="H731" s="161">
        <f t="shared" si="39"/>
        <v>-11.3435972406231</v>
      </c>
    </row>
    <row r="732" ht="18" customHeight="1" spans="1:8">
      <c r="A732" s="99" t="s">
        <v>722</v>
      </c>
      <c r="B732" s="162">
        <v>0</v>
      </c>
      <c r="C732" s="173">
        <v>0</v>
      </c>
      <c r="D732" s="97">
        <v>0</v>
      </c>
      <c r="E732" s="97">
        <v>0</v>
      </c>
      <c r="F732" s="161">
        <f t="shared" si="37"/>
        <v>0</v>
      </c>
      <c r="G732" s="161">
        <f t="shared" si="38"/>
        <v>0</v>
      </c>
      <c r="H732" s="161">
        <f t="shared" si="39"/>
        <v>0</v>
      </c>
    </row>
    <row r="733" ht="18" customHeight="1" spans="1:8">
      <c r="A733" s="99" t="s">
        <v>723</v>
      </c>
      <c r="B733" s="164">
        <f>SUM(B734:B736)</f>
        <v>1500</v>
      </c>
      <c r="C733" s="174">
        <f>SUM(C734:C736)</f>
        <v>1561</v>
      </c>
      <c r="D733" s="97">
        <f>SUM(D734:D736)</f>
        <v>1375</v>
      </c>
      <c r="E733" s="97">
        <f>SUM(E734:E736)</f>
        <v>1368</v>
      </c>
      <c r="F733" s="161">
        <f t="shared" si="37"/>
        <v>91.2</v>
      </c>
      <c r="G733" s="161">
        <f t="shared" si="38"/>
        <v>87.636130685458</v>
      </c>
      <c r="H733" s="161">
        <f t="shared" si="39"/>
        <v>-0.509090909090915</v>
      </c>
    </row>
    <row r="734" ht="18" customHeight="1" spans="1:8">
      <c r="A734" s="99" t="s">
        <v>724</v>
      </c>
      <c r="B734" s="162">
        <v>1000</v>
      </c>
      <c r="C734" s="173">
        <v>1467</v>
      </c>
      <c r="D734" s="97">
        <v>935</v>
      </c>
      <c r="E734" s="97">
        <v>1286</v>
      </c>
      <c r="F734" s="161">
        <f t="shared" si="37"/>
        <v>128.6</v>
      </c>
      <c r="G734" s="161">
        <f t="shared" si="38"/>
        <v>87.6618950238582</v>
      </c>
      <c r="H734" s="161">
        <f t="shared" si="39"/>
        <v>37.5401069518717</v>
      </c>
    </row>
    <row r="735" ht="18" customHeight="1" spans="1:8">
      <c r="A735" s="99" t="s">
        <v>725</v>
      </c>
      <c r="B735" s="164">
        <v>0</v>
      </c>
      <c r="C735" s="188">
        <v>0</v>
      </c>
      <c r="D735" s="97">
        <v>0</v>
      </c>
      <c r="E735" s="97">
        <v>0</v>
      </c>
      <c r="F735" s="161">
        <f t="shared" si="37"/>
        <v>0</v>
      </c>
      <c r="G735" s="161">
        <f t="shared" si="38"/>
        <v>0</v>
      </c>
      <c r="H735" s="161">
        <f t="shared" si="39"/>
        <v>0</v>
      </c>
    </row>
    <row r="736" ht="18" customHeight="1" spans="1:8">
      <c r="A736" s="99" t="s">
        <v>726</v>
      </c>
      <c r="B736" s="164">
        <v>500</v>
      </c>
      <c r="C736" s="190">
        <v>94</v>
      </c>
      <c r="D736" s="97">
        <v>440</v>
      </c>
      <c r="E736" s="97">
        <v>82</v>
      </c>
      <c r="F736" s="161">
        <f t="shared" si="37"/>
        <v>16.4</v>
      </c>
      <c r="G736" s="161">
        <f t="shared" si="38"/>
        <v>87.2340425531915</v>
      </c>
      <c r="H736" s="161">
        <f t="shared" si="39"/>
        <v>-81.3636363636364</v>
      </c>
    </row>
    <row r="737" ht="18" customHeight="1" spans="1:8">
      <c r="A737" s="99" t="s">
        <v>727</v>
      </c>
      <c r="B737" s="164">
        <f>SUM(B738:B739)</f>
        <v>100</v>
      </c>
      <c r="C737" s="174">
        <f>SUM(C738:C739)</f>
        <v>88</v>
      </c>
      <c r="D737" s="97">
        <f>SUM(D738:D739)</f>
        <v>82</v>
      </c>
      <c r="E737" s="97">
        <f>SUM(E738:E739)</f>
        <v>77</v>
      </c>
      <c r="F737" s="161">
        <f t="shared" si="37"/>
        <v>77</v>
      </c>
      <c r="G737" s="161">
        <f t="shared" si="38"/>
        <v>87.5</v>
      </c>
      <c r="H737" s="161">
        <f t="shared" si="39"/>
        <v>-6.09756097560976</v>
      </c>
    </row>
    <row r="738" ht="18" customHeight="1" spans="1:8">
      <c r="A738" s="99" t="s">
        <v>728</v>
      </c>
      <c r="B738" s="164">
        <v>100</v>
      </c>
      <c r="C738" s="187">
        <v>88</v>
      </c>
      <c r="D738" s="97">
        <v>82</v>
      </c>
      <c r="E738" s="97">
        <v>77</v>
      </c>
      <c r="F738" s="161">
        <f t="shared" si="37"/>
        <v>77</v>
      </c>
      <c r="G738" s="161">
        <f t="shared" si="38"/>
        <v>87.5</v>
      </c>
      <c r="H738" s="161">
        <f t="shared" si="39"/>
        <v>-6.09756097560976</v>
      </c>
    </row>
    <row r="739" ht="18" customHeight="1" spans="1:8">
      <c r="A739" s="99" t="s">
        <v>729</v>
      </c>
      <c r="B739" s="162">
        <v>0</v>
      </c>
      <c r="C739" s="173">
        <v>0</v>
      </c>
      <c r="D739" s="97">
        <v>0</v>
      </c>
      <c r="E739" s="97">
        <v>0</v>
      </c>
      <c r="F739" s="161">
        <f t="shared" si="37"/>
        <v>0</v>
      </c>
      <c r="G739" s="161">
        <f t="shared" si="38"/>
        <v>0</v>
      </c>
      <c r="H739" s="161">
        <f t="shared" si="39"/>
        <v>0</v>
      </c>
    </row>
    <row r="740" ht="18" customHeight="1" spans="1:8">
      <c r="A740" s="99" t="s">
        <v>730</v>
      </c>
      <c r="B740" s="164">
        <f>SUM(B741:B748)</f>
        <v>500</v>
      </c>
      <c r="C740" s="174">
        <f>SUM(C741:C748)</f>
        <v>459</v>
      </c>
      <c r="D740" s="97">
        <f>SUM(D741:D748)</f>
        <v>0</v>
      </c>
      <c r="E740" s="97">
        <f>SUM(E741:E748)</f>
        <v>448</v>
      </c>
      <c r="F740" s="161">
        <f t="shared" si="37"/>
        <v>89.6</v>
      </c>
      <c r="G740" s="161">
        <f t="shared" si="38"/>
        <v>97.60348583878</v>
      </c>
      <c r="H740" s="161">
        <f t="shared" si="39"/>
        <v>0</v>
      </c>
    </row>
    <row r="741" ht="18" customHeight="1" spans="1:8">
      <c r="A741" s="99" t="s">
        <v>202</v>
      </c>
      <c r="B741" s="162">
        <v>500</v>
      </c>
      <c r="C741" s="189">
        <v>430</v>
      </c>
      <c r="D741" s="97"/>
      <c r="E741" s="97">
        <v>423</v>
      </c>
      <c r="F741" s="161">
        <f t="shared" si="37"/>
        <v>84.6</v>
      </c>
      <c r="G741" s="161">
        <f t="shared" si="38"/>
        <v>98.3720930232558</v>
      </c>
      <c r="H741" s="161">
        <f t="shared" si="39"/>
        <v>0</v>
      </c>
    </row>
    <row r="742" ht="18" customHeight="1" spans="1:8">
      <c r="A742" s="99" t="s">
        <v>203</v>
      </c>
      <c r="B742" s="162">
        <v>0</v>
      </c>
      <c r="C742" s="189">
        <v>0</v>
      </c>
      <c r="D742" s="97">
        <v>0</v>
      </c>
      <c r="E742" s="97">
        <v>0</v>
      </c>
      <c r="F742" s="161">
        <f t="shared" si="37"/>
        <v>0</v>
      </c>
      <c r="G742" s="161">
        <f t="shared" si="38"/>
        <v>0</v>
      </c>
      <c r="H742" s="161">
        <f t="shared" si="39"/>
        <v>0</v>
      </c>
    </row>
    <row r="743" ht="18" customHeight="1" spans="1:8">
      <c r="A743" s="99" t="s">
        <v>204</v>
      </c>
      <c r="B743" s="160">
        <v>0</v>
      </c>
      <c r="C743" s="168">
        <v>0</v>
      </c>
      <c r="D743" s="97">
        <v>0</v>
      </c>
      <c r="E743" s="97">
        <v>0</v>
      </c>
      <c r="F743" s="161">
        <f t="shared" si="37"/>
        <v>0</v>
      </c>
      <c r="G743" s="161">
        <f t="shared" si="38"/>
        <v>0</v>
      </c>
      <c r="H743" s="161">
        <f t="shared" si="39"/>
        <v>0</v>
      </c>
    </row>
    <row r="744" ht="18" customHeight="1" spans="1:8">
      <c r="A744" s="99" t="s">
        <v>243</v>
      </c>
      <c r="B744" s="160">
        <v>0</v>
      </c>
      <c r="C744" s="173">
        <v>0</v>
      </c>
      <c r="D744" s="97">
        <v>0</v>
      </c>
      <c r="E744" s="97">
        <v>0</v>
      </c>
      <c r="F744" s="161">
        <f t="shared" si="37"/>
        <v>0</v>
      </c>
      <c r="G744" s="161">
        <f t="shared" si="38"/>
        <v>0</v>
      </c>
      <c r="H744" s="161">
        <f t="shared" si="39"/>
        <v>0</v>
      </c>
    </row>
    <row r="745" ht="18" customHeight="1" spans="1:8">
      <c r="A745" s="99" t="s">
        <v>731</v>
      </c>
      <c r="B745" s="97">
        <v>0</v>
      </c>
      <c r="C745" s="191">
        <v>0</v>
      </c>
      <c r="D745" s="97">
        <v>0</v>
      </c>
      <c r="E745" s="97">
        <v>0</v>
      </c>
      <c r="F745" s="161">
        <f t="shared" si="37"/>
        <v>0</v>
      </c>
      <c r="G745" s="161">
        <f t="shared" si="38"/>
        <v>0</v>
      </c>
      <c r="H745" s="161">
        <f t="shared" si="39"/>
        <v>0</v>
      </c>
    </row>
    <row r="746" ht="18" customHeight="1" spans="1:8">
      <c r="A746" s="99" t="s">
        <v>732</v>
      </c>
      <c r="B746" s="160">
        <v>0</v>
      </c>
      <c r="C746" s="168">
        <v>0</v>
      </c>
      <c r="D746" s="97">
        <v>0</v>
      </c>
      <c r="E746" s="97">
        <v>0</v>
      </c>
      <c r="F746" s="161">
        <f t="shared" si="37"/>
        <v>0</v>
      </c>
      <c r="G746" s="161">
        <f t="shared" si="38"/>
        <v>0</v>
      </c>
      <c r="H746" s="161">
        <f t="shared" si="39"/>
        <v>0</v>
      </c>
    </row>
    <row r="747" ht="18" customHeight="1" spans="1:8">
      <c r="A747" s="99" t="s">
        <v>211</v>
      </c>
      <c r="B747" s="162">
        <v>0</v>
      </c>
      <c r="C747" s="173">
        <v>0</v>
      </c>
      <c r="D747" s="97">
        <v>0</v>
      </c>
      <c r="E747" s="97">
        <v>0</v>
      </c>
      <c r="F747" s="161">
        <f t="shared" si="37"/>
        <v>0</v>
      </c>
      <c r="G747" s="161">
        <f t="shared" si="38"/>
        <v>0</v>
      </c>
      <c r="H747" s="161">
        <f t="shared" si="39"/>
        <v>0</v>
      </c>
    </row>
    <row r="748" ht="18" customHeight="1" spans="1:8">
      <c r="A748" s="99" t="s">
        <v>733</v>
      </c>
      <c r="B748" s="162">
        <v>0</v>
      </c>
      <c r="C748" s="173">
        <v>29</v>
      </c>
      <c r="D748" s="97"/>
      <c r="E748" s="97">
        <v>25</v>
      </c>
      <c r="F748" s="161">
        <f t="shared" si="37"/>
        <v>0</v>
      </c>
      <c r="G748" s="161">
        <f t="shared" si="38"/>
        <v>86.2068965517241</v>
      </c>
      <c r="H748" s="161">
        <f t="shared" si="39"/>
        <v>0</v>
      </c>
    </row>
    <row r="749" ht="18" customHeight="1" spans="1:8">
      <c r="A749" s="99" t="s">
        <v>734</v>
      </c>
      <c r="B749" s="164">
        <f>B750</f>
        <v>561</v>
      </c>
      <c r="C749" s="174">
        <f>C750</f>
        <v>79</v>
      </c>
      <c r="D749" s="97">
        <f>D750</f>
        <v>553</v>
      </c>
      <c r="E749" s="97">
        <f>E750</f>
        <v>69</v>
      </c>
      <c r="F749" s="161">
        <f t="shared" si="37"/>
        <v>12.2994652406417</v>
      </c>
      <c r="G749" s="161">
        <f t="shared" si="38"/>
        <v>87.3417721518987</v>
      </c>
      <c r="H749" s="161">
        <f t="shared" si="39"/>
        <v>-87.5226039783002</v>
      </c>
    </row>
    <row r="750" ht="18" customHeight="1" spans="1:8">
      <c r="A750" s="99" t="s">
        <v>735</v>
      </c>
      <c r="B750" s="160">
        <v>561</v>
      </c>
      <c r="C750" s="168">
        <v>79</v>
      </c>
      <c r="D750" s="97">
        <v>553</v>
      </c>
      <c r="E750" s="97">
        <v>69</v>
      </c>
      <c r="F750" s="161">
        <f t="shared" si="37"/>
        <v>12.2994652406417</v>
      </c>
      <c r="G750" s="161">
        <f t="shared" si="38"/>
        <v>87.3417721518987</v>
      </c>
      <c r="H750" s="161">
        <f t="shared" si="39"/>
        <v>-87.5226039783002</v>
      </c>
    </row>
    <row r="751" ht="18" customHeight="1" spans="1:8">
      <c r="A751" s="99" t="s">
        <v>736</v>
      </c>
      <c r="B751" s="164">
        <f>B752</f>
        <v>100</v>
      </c>
      <c r="C751" s="174">
        <f>C752</f>
        <v>143</v>
      </c>
      <c r="D751" s="97">
        <f>D752</f>
        <v>98</v>
      </c>
      <c r="E751" s="97">
        <f>E752</f>
        <v>154</v>
      </c>
      <c r="F751" s="161">
        <f t="shared" si="37"/>
        <v>154</v>
      </c>
      <c r="G751" s="161">
        <f t="shared" si="38"/>
        <v>107.692307692308</v>
      </c>
      <c r="H751" s="161">
        <f t="shared" si="39"/>
        <v>57.1428571428571</v>
      </c>
    </row>
    <row r="752" ht="18" customHeight="1" spans="1:8">
      <c r="A752" s="99" t="s">
        <v>737</v>
      </c>
      <c r="B752" s="164">
        <v>100</v>
      </c>
      <c r="C752" s="190">
        <v>143</v>
      </c>
      <c r="D752" s="97">
        <v>98</v>
      </c>
      <c r="E752" s="97">
        <v>154</v>
      </c>
      <c r="F752" s="161">
        <f t="shared" si="37"/>
        <v>154</v>
      </c>
      <c r="G752" s="161">
        <f t="shared" si="38"/>
        <v>107.692307692308</v>
      </c>
      <c r="H752" s="161">
        <f t="shared" si="39"/>
        <v>57.1428571428571</v>
      </c>
    </row>
    <row r="753" ht="18" customHeight="1" spans="1:8">
      <c r="A753" s="99" t="s">
        <v>164</v>
      </c>
      <c r="B753" s="164">
        <f>SUM(B754,B764,B768,B776,B782,B789,B795,B798,B801,B803,B805,B811,B813,B815,B830)</f>
        <v>27208</v>
      </c>
      <c r="C753" s="174">
        <f>SUM(C754,C764,C768,C776,C782,C789,C795,C798,C801,C803,C805,C811,C813,C815,C830)</f>
        <v>6336</v>
      </c>
      <c r="D753" s="97">
        <f>SUM(D754,D764,D768,D776,D782,D789,D795,D798,D801,D803,D805,D811,D813,D815,D830)</f>
        <v>26015</v>
      </c>
      <c r="E753" s="97">
        <f>SUM(E754,E764,E768,E776,E782,E789,E795,E798,E801,E803,E805,E811,E813,E815,E830)</f>
        <v>10250</v>
      </c>
      <c r="F753" s="161">
        <f t="shared" si="37"/>
        <v>37.6727433107909</v>
      </c>
      <c r="G753" s="161">
        <f t="shared" si="38"/>
        <v>161.77398989899</v>
      </c>
      <c r="H753" s="161">
        <f t="shared" si="39"/>
        <v>-60.5996540457428</v>
      </c>
    </row>
    <row r="754" ht="18" customHeight="1" spans="1:8">
      <c r="A754" s="99" t="s">
        <v>738</v>
      </c>
      <c r="B754" s="164">
        <f>SUM(B755:B763)</f>
        <v>1580</v>
      </c>
      <c r="C754" s="174">
        <f>SUM(C755:C763)</f>
        <v>810</v>
      </c>
      <c r="D754" s="97">
        <f>SUM(D755:D763)</f>
        <v>1631</v>
      </c>
      <c r="E754" s="97">
        <f>SUM(E755:E763)</f>
        <v>783</v>
      </c>
      <c r="F754" s="161">
        <f t="shared" si="37"/>
        <v>49.5569620253165</v>
      </c>
      <c r="G754" s="161">
        <f t="shared" si="38"/>
        <v>96.6666666666667</v>
      </c>
      <c r="H754" s="161">
        <f t="shared" si="39"/>
        <v>-51.9926425505825</v>
      </c>
    </row>
    <row r="755" ht="18" customHeight="1" spans="1:8">
      <c r="A755" s="99" t="s">
        <v>202</v>
      </c>
      <c r="B755" s="164">
        <v>900</v>
      </c>
      <c r="C755" s="190">
        <v>810</v>
      </c>
      <c r="D755" s="97">
        <v>862</v>
      </c>
      <c r="E755" s="97">
        <v>782</v>
      </c>
      <c r="F755" s="161">
        <f t="shared" si="37"/>
        <v>86.8888888888889</v>
      </c>
      <c r="G755" s="161">
        <f t="shared" si="38"/>
        <v>96.5432098765432</v>
      </c>
      <c r="H755" s="161">
        <f t="shared" si="39"/>
        <v>-9.28074245939675</v>
      </c>
    </row>
    <row r="756" ht="18" customHeight="1" spans="1:8">
      <c r="A756" s="99" t="s">
        <v>203</v>
      </c>
      <c r="B756" s="164">
        <v>20</v>
      </c>
      <c r="C756" s="187">
        <v>0</v>
      </c>
      <c r="D756" s="97">
        <v>15</v>
      </c>
      <c r="E756" s="97">
        <v>0</v>
      </c>
      <c r="F756" s="161">
        <f t="shared" si="37"/>
        <v>0</v>
      </c>
      <c r="G756" s="161">
        <f t="shared" si="38"/>
        <v>0</v>
      </c>
      <c r="H756" s="161">
        <f t="shared" si="39"/>
        <v>-100</v>
      </c>
    </row>
    <row r="757" ht="18" customHeight="1" spans="1:8">
      <c r="A757" s="99" t="s">
        <v>204</v>
      </c>
      <c r="B757" s="162">
        <v>0</v>
      </c>
      <c r="C757" s="173">
        <v>0</v>
      </c>
      <c r="D757" s="97">
        <v>0</v>
      </c>
      <c r="E757" s="97">
        <v>0</v>
      </c>
      <c r="F757" s="161">
        <f t="shared" si="37"/>
        <v>0</v>
      </c>
      <c r="G757" s="161">
        <f t="shared" si="38"/>
        <v>0</v>
      </c>
      <c r="H757" s="161">
        <f t="shared" si="39"/>
        <v>0</v>
      </c>
    </row>
    <row r="758" ht="18" customHeight="1" spans="1:8">
      <c r="A758" s="99" t="s">
        <v>739</v>
      </c>
      <c r="B758" s="164">
        <v>0</v>
      </c>
      <c r="C758" s="191">
        <v>0</v>
      </c>
      <c r="D758" s="97">
        <v>0</v>
      </c>
      <c r="E758" s="97">
        <v>0</v>
      </c>
      <c r="F758" s="161">
        <f t="shared" si="37"/>
        <v>0</v>
      </c>
      <c r="G758" s="161">
        <f t="shared" si="38"/>
        <v>0</v>
      </c>
      <c r="H758" s="161">
        <f t="shared" si="39"/>
        <v>0</v>
      </c>
    </row>
    <row r="759" ht="18" customHeight="1" spans="1:8">
      <c r="A759" s="99" t="s">
        <v>740</v>
      </c>
      <c r="B759" s="162">
        <v>0</v>
      </c>
      <c r="C759" s="173">
        <v>0</v>
      </c>
      <c r="D759" s="97">
        <v>0</v>
      </c>
      <c r="E759" s="97">
        <v>0</v>
      </c>
      <c r="F759" s="161">
        <f t="shared" si="37"/>
        <v>0</v>
      </c>
      <c r="G759" s="161">
        <f t="shared" si="38"/>
        <v>0</v>
      </c>
      <c r="H759" s="161">
        <f t="shared" si="39"/>
        <v>0</v>
      </c>
    </row>
    <row r="760" ht="18" customHeight="1" spans="1:8">
      <c r="A760" s="99" t="s">
        <v>741</v>
      </c>
      <c r="B760" s="160">
        <v>0</v>
      </c>
      <c r="C760" s="168">
        <v>0</v>
      </c>
      <c r="D760" s="97">
        <v>0</v>
      </c>
      <c r="E760" s="97">
        <v>0</v>
      </c>
      <c r="F760" s="161">
        <f t="shared" si="37"/>
        <v>0</v>
      </c>
      <c r="G760" s="161">
        <f t="shared" si="38"/>
        <v>0</v>
      </c>
      <c r="H760" s="161">
        <f t="shared" si="39"/>
        <v>0</v>
      </c>
    </row>
    <row r="761" ht="18" customHeight="1" spans="1:8">
      <c r="A761" s="99" t="s">
        <v>742</v>
      </c>
      <c r="B761" s="162">
        <v>0</v>
      </c>
      <c r="C761" s="173">
        <v>0</v>
      </c>
      <c r="D761" s="97">
        <v>0</v>
      </c>
      <c r="E761" s="97">
        <v>0</v>
      </c>
      <c r="F761" s="161">
        <f t="shared" si="37"/>
        <v>0</v>
      </c>
      <c r="G761" s="161">
        <f t="shared" si="38"/>
        <v>0</v>
      </c>
      <c r="H761" s="161">
        <f t="shared" si="39"/>
        <v>0</v>
      </c>
    </row>
    <row r="762" ht="18" customHeight="1" spans="1:8">
      <c r="A762" s="99" t="s">
        <v>743</v>
      </c>
      <c r="B762" s="162"/>
      <c r="C762" s="173">
        <v>0</v>
      </c>
      <c r="D762" s="97">
        <v>100</v>
      </c>
      <c r="E762" s="97">
        <v>0</v>
      </c>
      <c r="F762" s="161">
        <f t="shared" si="37"/>
        <v>0</v>
      </c>
      <c r="G762" s="161">
        <f t="shared" si="38"/>
        <v>0</v>
      </c>
      <c r="H762" s="161">
        <f t="shared" si="39"/>
        <v>-100</v>
      </c>
    </row>
    <row r="763" ht="18" customHeight="1" spans="1:8">
      <c r="A763" s="99" t="s">
        <v>744</v>
      </c>
      <c r="B763" s="162">
        <v>660</v>
      </c>
      <c r="C763" s="173">
        <v>0</v>
      </c>
      <c r="D763" s="97">
        <v>654</v>
      </c>
      <c r="E763" s="97">
        <v>1</v>
      </c>
      <c r="F763" s="161">
        <f t="shared" si="37"/>
        <v>0.151515151515152</v>
      </c>
      <c r="G763" s="161">
        <f t="shared" si="38"/>
        <v>0</v>
      </c>
      <c r="H763" s="161">
        <f t="shared" si="39"/>
        <v>-99.8470948012232</v>
      </c>
    </row>
    <row r="764" ht="18" customHeight="1" spans="1:8">
      <c r="A764" s="99" t="s">
        <v>745</v>
      </c>
      <c r="B764" s="164">
        <f>SUM(B765:B767)</f>
        <v>170</v>
      </c>
      <c r="C764" s="174">
        <f>SUM(C765:C767)</f>
        <v>57</v>
      </c>
      <c r="D764" s="97">
        <f>SUM(D765:D767)</f>
        <v>150</v>
      </c>
      <c r="E764" s="97">
        <f>SUM(E765:E767)</f>
        <v>180</v>
      </c>
      <c r="F764" s="161">
        <f t="shared" si="37"/>
        <v>105.882352941176</v>
      </c>
      <c r="G764" s="161">
        <f t="shared" si="38"/>
        <v>315.789473684211</v>
      </c>
      <c r="H764" s="161">
        <f t="shared" si="39"/>
        <v>20</v>
      </c>
    </row>
    <row r="765" ht="18" customHeight="1" spans="1:8">
      <c r="A765" s="99" t="s">
        <v>746</v>
      </c>
      <c r="B765" s="160">
        <v>0</v>
      </c>
      <c r="C765" s="168">
        <v>0</v>
      </c>
      <c r="D765" s="97"/>
      <c r="E765" s="97">
        <v>30</v>
      </c>
      <c r="F765" s="161">
        <f t="shared" si="37"/>
        <v>0</v>
      </c>
      <c r="G765" s="161">
        <f t="shared" si="38"/>
        <v>0</v>
      </c>
      <c r="H765" s="161">
        <f t="shared" si="39"/>
        <v>0</v>
      </c>
    </row>
    <row r="766" ht="18" customHeight="1" spans="1:8">
      <c r="A766" s="99" t="s">
        <v>747</v>
      </c>
      <c r="B766" s="162">
        <v>0</v>
      </c>
      <c r="C766" s="189">
        <v>0</v>
      </c>
      <c r="D766" s="97">
        <v>0</v>
      </c>
      <c r="E766" s="97">
        <v>0</v>
      </c>
      <c r="F766" s="161">
        <f t="shared" si="37"/>
        <v>0</v>
      </c>
      <c r="G766" s="161">
        <f t="shared" si="38"/>
        <v>0</v>
      </c>
      <c r="H766" s="161">
        <f t="shared" si="39"/>
        <v>0</v>
      </c>
    </row>
    <row r="767" ht="18" customHeight="1" spans="1:8">
      <c r="A767" s="99" t="s">
        <v>748</v>
      </c>
      <c r="B767" s="162">
        <v>170</v>
      </c>
      <c r="C767" s="189">
        <v>57</v>
      </c>
      <c r="D767" s="97">
        <v>150</v>
      </c>
      <c r="E767" s="97">
        <v>150</v>
      </c>
      <c r="F767" s="161">
        <f t="shared" si="37"/>
        <v>88.2352941176471</v>
      </c>
      <c r="G767" s="161">
        <f t="shared" si="38"/>
        <v>263.157894736842</v>
      </c>
      <c r="H767" s="161">
        <f t="shared" si="39"/>
        <v>0</v>
      </c>
    </row>
    <row r="768" ht="18" customHeight="1" spans="1:8">
      <c r="A768" s="99" t="s">
        <v>749</v>
      </c>
      <c r="B768" s="164">
        <f>SUM(B769:B775)</f>
        <v>20733</v>
      </c>
      <c r="C768" s="174">
        <f>SUM(C769:C775)</f>
        <v>1652</v>
      </c>
      <c r="D768" s="97">
        <f>SUM(D769:D775)</f>
        <v>19991</v>
      </c>
      <c r="E768" s="97">
        <f>SUM(E769:E775)</f>
        <v>4382</v>
      </c>
      <c r="F768" s="161">
        <f t="shared" si="37"/>
        <v>21.1353880287464</v>
      </c>
      <c r="G768" s="161">
        <f t="shared" si="38"/>
        <v>265.254237288136</v>
      </c>
      <c r="H768" s="161">
        <f t="shared" si="39"/>
        <v>-78.0801360612276</v>
      </c>
    </row>
    <row r="769" ht="18" customHeight="1" spans="1:8">
      <c r="A769" s="99" t="s">
        <v>750</v>
      </c>
      <c r="B769" s="164">
        <v>2000</v>
      </c>
      <c r="C769" s="171">
        <v>75</v>
      </c>
      <c r="D769" s="97">
        <v>1921</v>
      </c>
      <c r="E769" s="97">
        <v>66</v>
      </c>
      <c r="F769" s="161">
        <f t="shared" si="37"/>
        <v>3.3</v>
      </c>
      <c r="G769" s="161">
        <f t="shared" si="38"/>
        <v>88</v>
      </c>
      <c r="H769" s="161">
        <f t="shared" si="39"/>
        <v>-96.5642894325872</v>
      </c>
    </row>
    <row r="770" ht="18" customHeight="1" spans="1:8">
      <c r="A770" s="99" t="s">
        <v>751</v>
      </c>
      <c r="B770" s="164">
        <v>180</v>
      </c>
      <c r="C770" s="187">
        <v>0</v>
      </c>
      <c r="D770" s="97">
        <v>162</v>
      </c>
      <c r="E770" s="97">
        <v>34</v>
      </c>
      <c r="F770" s="161">
        <f t="shared" si="37"/>
        <v>18.8888888888889</v>
      </c>
      <c r="G770" s="161">
        <f t="shared" si="38"/>
        <v>0</v>
      </c>
      <c r="H770" s="161">
        <f t="shared" si="39"/>
        <v>-79.0123456790123</v>
      </c>
    </row>
    <row r="771" ht="18" customHeight="1" spans="1:8">
      <c r="A771" s="99" t="s">
        <v>752</v>
      </c>
      <c r="B771" s="97">
        <v>0</v>
      </c>
      <c r="C771" s="185">
        <v>0</v>
      </c>
      <c r="D771" s="97">
        <v>0</v>
      </c>
      <c r="E771" s="97">
        <v>0</v>
      </c>
      <c r="F771" s="161">
        <f t="shared" si="37"/>
        <v>0</v>
      </c>
      <c r="G771" s="161">
        <f t="shared" si="38"/>
        <v>0</v>
      </c>
      <c r="H771" s="161">
        <f t="shared" si="39"/>
        <v>0</v>
      </c>
    </row>
    <row r="772" ht="18" customHeight="1" spans="1:8">
      <c r="A772" s="99" t="s">
        <v>753</v>
      </c>
      <c r="B772" s="164">
        <v>3553</v>
      </c>
      <c r="C772" s="171">
        <v>0</v>
      </c>
      <c r="D772" s="97">
        <v>3500</v>
      </c>
      <c r="E772" s="97">
        <v>1000</v>
      </c>
      <c r="F772" s="161">
        <f t="shared" si="37"/>
        <v>28.1452293836195</v>
      </c>
      <c r="G772" s="161">
        <f t="shared" si="38"/>
        <v>0</v>
      </c>
      <c r="H772" s="161">
        <f t="shared" si="39"/>
        <v>-71.4285714285714</v>
      </c>
    </row>
    <row r="773" ht="18" customHeight="1" spans="1:8">
      <c r="A773" s="99" t="s">
        <v>754</v>
      </c>
      <c r="B773" s="164">
        <v>0</v>
      </c>
      <c r="C773" s="188">
        <v>0</v>
      </c>
      <c r="D773" s="97">
        <v>0</v>
      </c>
      <c r="E773" s="97">
        <v>0</v>
      </c>
      <c r="F773" s="161">
        <f t="shared" ref="F773:F836" si="40">IF(B773&lt;&gt;0,(E773/B773)*100,0)</f>
        <v>0</v>
      </c>
      <c r="G773" s="161">
        <f t="shared" ref="G773:G836" si="41">IF(C773&lt;&gt;0,(E773/C773)*100,0)</f>
        <v>0</v>
      </c>
      <c r="H773" s="161">
        <f t="shared" ref="H773:H836" si="42">IF(D773&lt;&gt;0,(E773/D773-1)*100,0)</f>
        <v>0</v>
      </c>
    </row>
    <row r="774" ht="18" customHeight="1" spans="1:8">
      <c r="A774" s="99" t="s">
        <v>755</v>
      </c>
      <c r="B774" s="164">
        <v>0</v>
      </c>
      <c r="C774" s="190">
        <v>0</v>
      </c>
      <c r="D774" s="97">
        <v>0</v>
      </c>
      <c r="E774" s="97">
        <v>0</v>
      </c>
      <c r="F774" s="161">
        <f t="shared" si="40"/>
        <v>0</v>
      </c>
      <c r="G774" s="161">
        <f t="shared" si="41"/>
        <v>0</v>
      </c>
      <c r="H774" s="161">
        <f t="shared" si="42"/>
        <v>0</v>
      </c>
    </row>
    <row r="775" ht="18" customHeight="1" spans="1:8">
      <c r="A775" s="99" t="s">
        <v>756</v>
      </c>
      <c r="B775" s="97">
        <v>15000</v>
      </c>
      <c r="C775" s="185">
        <v>1577</v>
      </c>
      <c r="D775" s="97">
        <v>14408</v>
      </c>
      <c r="E775" s="97">
        <v>3282</v>
      </c>
      <c r="F775" s="161">
        <f t="shared" si="40"/>
        <v>21.88</v>
      </c>
      <c r="G775" s="161">
        <f t="shared" si="41"/>
        <v>208.116677235257</v>
      </c>
      <c r="H775" s="161">
        <f t="shared" si="42"/>
        <v>-77.2209883398112</v>
      </c>
    </row>
    <row r="776" ht="18" customHeight="1" spans="1:8">
      <c r="A776" s="99" t="s">
        <v>757</v>
      </c>
      <c r="B776" s="164">
        <f>SUM(B777:B781)</f>
        <v>770</v>
      </c>
      <c r="C776" s="174">
        <f>SUM(C777:C781)</f>
        <v>27</v>
      </c>
      <c r="D776" s="97">
        <f>SUM(D777:D781)</f>
        <v>705</v>
      </c>
      <c r="E776" s="97">
        <f>SUM(E777:E781)</f>
        <v>255</v>
      </c>
      <c r="F776" s="161">
        <f t="shared" si="40"/>
        <v>33.1168831168831</v>
      </c>
      <c r="G776" s="161">
        <f t="shared" si="41"/>
        <v>944.444444444444</v>
      </c>
      <c r="H776" s="161">
        <f t="shared" si="42"/>
        <v>-63.8297872340426</v>
      </c>
    </row>
    <row r="777" ht="18" customHeight="1" spans="1:8">
      <c r="A777" s="99" t="s">
        <v>758</v>
      </c>
      <c r="B777" s="164">
        <v>0</v>
      </c>
      <c r="C777" s="191">
        <v>1</v>
      </c>
      <c r="D777" s="97">
        <v>0</v>
      </c>
      <c r="E777" s="97">
        <v>7</v>
      </c>
      <c r="F777" s="161">
        <f t="shared" si="40"/>
        <v>0</v>
      </c>
      <c r="G777" s="161">
        <f t="shared" si="41"/>
        <v>700</v>
      </c>
      <c r="H777" s="161">
        <f t="shared" si="42"/>
        <v>0</v>
      </c>
    </row>
    <row r="778" ht="18" customHeight="1" spans="1:8">
      <c r="A778" s="99" t="s">
        <v>759</v>
      </c>
      <c r="B778" s="97">
        <v>550</v>
      </c>
      <c r="C778" s="185">
        <v>0</v>
      </c>
      <c r="D778" s="97">
        <v>500</v>
      </c>
      <c r="E778" s="97">
        <v>20</v>
      </c>
      <c r="F778" s="161">
        <f t="shared" si="40"/>
        <v>3.63636363636364</v>
      </c>
      <c r="G778" s="161">
        <f t="shared" si="41"/>
        <v>0</v>
      </c>
      <c r="H778" s="161">
        <f t="shared" si="42"/>
        <v>-96</v>
      </c>
    </row>
    <row r="779" ht="18" customHeight="1" spans="1:8">
      <c r="A779" s="99" t="s">
        <v>760</v>
      </c>
      <c r="B779" s="97">
        <v>0</v>
      </c>
      <c r="C779" s="171">
        <v>0</v>
      </c>
      <c r="D779" s="97">
        <v>0</v>
      </c>
      <c r="E779" s="97">
        <v>0</v>
      </c>
      <c r="F779" s="161">
        <f t="shared" si="40"/>
        <v>0</v>
      </c>
      <c r="G779" s="161">
        <f t="shared" si="41"/>
        <v>0</v>
      </c>
      <c r="H779" s="161">
        <f t="shared" si="42"/>
        <v>0</v>
      </c>
    </row>
    <row r="780" ht="18" customHeight="1" spans="1:8">
      <c r="A780" s="99" t="s">
        <v>761</v>
      </c>
      <c r="B780" s="97">
        <v>0</v>
      </c>
      <c r="C780" s="97">
        <v>0</v>
      </c>
      <c r="D780" s="97">
        <v>0</v>
      </c>
      <c r="E780" s="97">
        <v>0</v>
      </c>
      <c r="F780" s="161">
        <f t="shared" si="40"/>
        <v>0</v>
      </c>
      <c r="G780" s="161">
        <f t="shared" si="41"/>
        <v>0</v>
      </c>
      <c r="H780" s="161">
        <f t="shared" si="42"/>
        <v>0</v>
      </c>
    </row>
    <row r="781" ht="18" customHeight="1" spans="1:8">
      <c r="A781" s="99" t="s">
        <v>762</v>
      </c>
      <c r="B781" s="97">
        <v>220</v>
      </c>
      <c r="C781" s="185">
        <v>26</v>
      </c>
      <c r="D781" s="97">
        <v>205</v>
      </c>
      <c r="E781" s="97">
        <v>228</v>
      </c>
      <c r="F781" s="161">
        <f t="shared" si="40"/>
        <v>103.636363636364</v>
      </c>
      <c r="G781" s="161">
        <f t="shared" si="41"/>
        <v>876.923076923077</v>
      </c>
      <c r="H781" s="161">
        <f t="shared" si="42"/>
        <v>11.219512195122</v>
      </c>
    </row>
    <row r="782" ht="18" customHeight="1" spans="1:8">
      <c r="A782" s="99" t="s">
        <v>763</v>
      </c>
      <c r="B782" s="164">
        <f>SUM(B783:B788)</f>
        <v>300</v>
      </c>
      <c r="C782" s="174">
        <f>SUM(C783:C788)</f>
        <v>274</v>
      </c>
      <c r="D782" s="97">
        <f>SUM(D783:D788)</f>
        <v>233</v>
      </c>
      <c r="E782" s="97">
        <f>SUM(E783:E788)</f>
        <v>240</v>
      </c>
      <c r="F782" s="161">
        <f t="shared" si="40"/>
        <v>80</v>
      </c>
      <c r="G782" s="161">
        <f t="shared" si="41"/>
        <v>87.5912408759124</v>
      </c>
      <c r="H782" s="161">
        <f t="shared" si="42"/>
        <v>3.00429184549356</v>
      </c>
    </row>
    <row r="783" ht="18" customHeight="1" spans="1:8">
      <c r="A783" s="99" t="s">
        <v>764</v>
      </c>
      <c r="B783" s="164">
        <v>200</v>
      </c>
      <c r="C783" s="171">
        <v>0</v>
      </c>
      <c r="D783" s="97">
        <v>157</v>
      </c>
      <c r="E783" s="97">
        <v>0</v>
      </c>
      <c r="F783" s="161">
        <f t="shared" si="40"/>
        <v>0</v>
      </c>
      <c r="G783" s="161">
        <f t="shared" si="41"/>
        <v>0</v>
      </c>
      <c r="H783" s="161">
        <f t="shared" si="42"/>
        <v>-100</v>
      </c>
    </row>
    <row r="784" ht="18" customHeight="1" spans="1:8">
      <c r="A784" s="99" t="s">
        <v>765</v>
      </c>
      <c r="B784" s="164">
        <v>0</v>
      </c>
      <c r="C784" s="188">
        <v>0</v>
      </c>
      <c r="D784" s="97">
        <v>0</v>
      </c>
      <c r="E784" s="97">
        <v>0</v>
      </c>
      <c r="F784" s="161">
        <f t="shared" si="40"/>
        <v>0</v>
      </c>
      <c r="G784" s="161">
        <f t="shared" si="41"/>
        <v>0</v>
      </c>
      <c r="H784" s="161">
        <f t="shared" si="42"/>
        <v>0</v>
      </c>
    </row>
    <row r="785" ht="18" customHeight="1" spans="1:8">
      <c r="A785" s="99" t="s">
        <v>766</v>
      </c>
      <c r="B785" s="164">
        <v>0</v>
      </c>
      <c r="C785" s="187">
        <v>0</v>
      </c>
      <c r="D785" s="97">
        <v>0</v>
      </c>
      <c r="E785" s="97">
        <v>0</v>
      </c>
      <c r="F785" s="161">
        <f t="shared" si="40"/>
        <v>0</v>
      </c>
      <c r="G785" s="161">
        <f t="shared" si="41"/>
        <v>0</v>
      </c>
      <c r="H785" s="161">
        <f t="shared" si="42"/>
        <v>0</v>
      </c>
    </row>
    <row r="786" ht="18" customHeight="1" spans="1:8">
      <c r="A786" s="99" t="s">
        <v>767</v>
      </c>
      <c r="B786" s="164">
        <v>0</v>
      </c>
      <c r="C786" s="171">
        <v>0</v>
      </c>
      <c r="D786" s="97">
        <v>0</v>
      </c>
      <c r="E786" s="97">
        <v>0</v>
      </c>
      <c r="F786" s="161">
        <f t="shared" si="40"/>
        <v>0</v>
      </c>
      <c r="G786" s="161">
        <f t="shared" si="41"/>
        <v>0</v>
      </c>
      <c r="H786" s="161">
        <f t="shared" si="42"/>
        <v>0</v>
      </c>
    </row>
    <row r="787" ht="18" customHeight="1" spans="1:8">
      <c r="A787" s="99" t="s">
        <v>768</v>
      </c>
      <c r="B787" s="164">
        <v>100</v>
      </c>
      <c r="C787" s="188">
        <v>274</v>
      </c>
      <c r="D787" s="97">
        <v>76</v>
      </c>
      <c r="E787" s="97">
        <v>240</v>
      </c>
      <c r="F787" s="161">
        <f t="shared" si="40"/>
        <v>240</v>
      </c>
      <c r="G787" s="161">
        <f t="shared" si="41"/>
        <v>87.5912408759124</v>
      </c>
      <c r="H787" s="161">
        <f t="shared" si="42"/>
        <v>215.789473684211</v>
      </c>
    </row>
    <row r="788" ht="18" customHeight="1" spans="1:8">
      <c r="A788" s="99" t="s">
        <v>769</v>
      </c>
      <c r="B788" s="164">
        <v>0</v>
      </c>
      <c r="C788" s="190">
        <v>0</v>
      </c>
      <c r="D788" s="97">
        <v>0</v>
      </c>
      <c r="E788" s="97">
        <v>0</v>
      </c>
      <c r="F788" s="161">
        <f t="shared" si="40"/>
        <v>0</v>
      </c>
      <c r="G788" s="161">
        <f t="shared" si="41"/>
        <v>0</v>
      </c>
      <c r="H788" s="161">
        <f t="shared" si="42"/>
        <v>0</v>
      </c>
    </row>
    <row r="789" ht="18" customHeight="1" spans="1:8">
      <c r="A789" s="99" t="s">
        <v>770</v>
      </c>
      <c r="B789" s="164">
        <f>SUM(B790:B794)</f>
        <v>2055</v>
      </c>
      <c r="C789" s="174">
        <f>SUM(C790:C794)</f>
        <v>2807</v>
      </c>
      <c r="D789" s="97">
        <f>SUM(D790:D794)</f>
        <v>1957</v>
      </c>
      <c r="E789" s="97">
        <f>SUM(E790:E794)</f>
        <v>2128</v>
      </c>
      <c r="F789" s="161">
        <f t="shared" si="40"/>
        <v>103.552311435523</v>
      </c>
      <c r="G789" s="161">
        <f t="shared" si="41"/>
        <v>75.8104738154613</v>
      </c>
      <c r="H789" s="161">
        <f t="shared" si="42"/>
        <v>8.7378640776699</v>
      </c>
    </row>
    <row r="790" ht="18" customHeight="1" spans="1:8">
      <c r="A790" s="99" t="s">
        <v>771</v>
      </c>
      <c r="B790" s="160">
        <v>910</v>
      </c>
      <c r="C790" s="168">
        <v>2021</v>
      </c>
      <c r="D790" s="97">
        <v>857</v>
      </c>
      <c r="E790" s="97">
        <v>1771</v>
      </c>
      <c r="F790" s="161">
        <f t="shared" si="40"/>
        <v>194.615384615385</v>
      </c>
      <c r="G790" s="161">
        <f t="shared" si="41"/>
        <v>87.629886194953</v>
      </c>
      <c r="H790" s="161">
        <f t="shared" si="42"/>
        <v>106.651108518086</v>
      </c>
    </row>
    <row r="791" ht="18" customHeight="1" spans="1:8">
      <c r="A791" s="99" t="s">
        <v>772</v>
      </c>
      <c r="B791" s="164">
        <v>0</v>
      </c>
      <c r="C791" s="188">
        <v>0</v>
      </c>
      <c r="D791" s="97">
        <v>0</v>
      </c>
      <c r="E791" s="97">
        <v>0</v>
      </c>
      <c r="F791" s="161">
        <f t="shared" si="40"/>
        <v>0</v>
      </c>
      <c r="G791" s="161">
        <f t="shared" si="41"/>
        <v>0</v>
      </c>
      <c r="H791" s="161">
        <f t="shared" si="42"/>
        <v>0</v>
      </c>
    </row>
    <row r="792" ht="18" customHeight="1" spans="1:8">
      <c r="A792" s="99" t="s">
        <v>773</v>
      </c>
      <c r="B792" s="164">
        <v>0</v>
      </c>
      <c r="C792" s="187">
        <v>0</v>
      </c>
      <c r="D792" s="97">
        <v>0</v>
      </c>
      <c r="E792" s="97">
        <v>0</v>
      </c>
      <c r="F792" s="161">
        <f t="shared" si="40"/>
        <v>0</v>
      </c>
      <c r="G792" s="161">
        <f t="shared" si="41"/>
        <v>0</v>
      </c>
      <c r="H792" s="161">
        <f t="shared" si="42"/>
        <v>0</v>
      </c>
    </row>
    <row r="793" ht="18" customHeight="1" spans="1:8">
      <c r="A793" s="99" t="s">
        <v>774</v>
      </c>
      <c r="B793" s="162">
        <v>305</v>
      </c>
      <c r="C793" s="173">
        <v>0</v>
      </c>
      <c r="D793" s="97">
        <v>300</v>
      </c>
      <c r="E793" s="97">
        <v>0</v>
      </c>
      <c r="F793" s="161">
        <f t="shared" si="40"/>
        <v>0</v>
      </c>
      <c r="G793" s="161">
        <f t="shared" si="41"/>
        <v>0</v>
      </c>
      <c r="H793" s="161">
        <f t="shared" si="42"/>
        <v>-100</v>
      </c>
    </row>
    <row r="794" ht="18" customHeight="1" spans="1:8">
      <c r="A794" s="99" t="s">
        <v>775</v>
      </c>
      <c r="B794" s="160">
        <v>840</v>
      </c>
      <c r="C794" s="168">
        <v>786</v>
      </c>
      <c r="D794" s="97">
        <v>800</v>
      </c>
      <c r="E794" s="97">
        <v>357</v>
      </c>
      <c r="F794" s="161">
        <f t="shared" si="40"/>
        <v>42.5</v>
      </c>
      <c r="G794" s="161">
        <f t="shared" si="41"/>
        <v>45.4198473282443</v>
      </c>
      <c r="H794" s="161">
        <f t="shared" si="42"/>
        <v>-55.375</v>
      </c>
    </row>
    <row r="795" ht="18" customHeight="1" spans="1:8">
      <c r="A795" s="99" t="s">
        <v>776</v>
      </c>
      <c r="B795" s="164">
        <f>SUM(B796:B797)</f>
        <v>0</v>
      </c>
      <c r="C795" s="174">
        <f>SUM(C796:C797)</f>
        <v>47</v>
      </c>
      <c r="D795" s="97">
        <f>SUM(D796:D797)</f>
        <v>0</v>
      </c>
      <c r="E795" s="97">
        <f>SUM(E796:E797)</f>
        <v>6</v>
      </c>
      <c r="F795" s="161">
        <f t="shared" si="40"/>
        <v>0</v>
      </c>
      <c r="G795" s="161">
        <f t="shared" si="41"/>
        <v>12.7659574468085</v>
      </c>
      <c r="H795" s="161">
        <f t="shared" si="42"/>
        <v>0</v>
      </c>
    </row>
    <row r="796" ht="18" customHeight="1" spans="1:8">
      <c r="A796" s="99" t="s">
        <v>777</v>
      </c>
      <c r="B796" s="162">
        <v>0</v>
      </c>
      <c r="C796" s="189">
        <v>0</v>
      </c>
      <c r="D796" s="97">
        <v>0</v>
      </c>
      <c r="E796" s="97">
        <v>0</v>
      </c>
      <c r="F796" s="161">
        <f t="shared" si="40"/>
        <v>0</v>
      </c>
      <c r="G796" s="161">
        <f t="shared" si="41"/>
        <v>0</v>
      </c>
      <c r="H796" s="161">
        <f t="shared" si="42"/>
        <v>0</v>
      </c>
    </row>
    <row r="797" ht="18" customHeight="1" spans="1:8">
      <c r="A797" s="99" t="s">
        <v>778</v>
      </c>
      <c r="B797" s="164">
        <v>0</v>
      </c>
      <c r="C797" s="190">
        <v>47</v>
      </c>
      <c r="D797" s="97"/>
      <c r="E797" s="97">
        <v>6</v>
      </c>
      <c r="F797" s="161">
        <f t="shared" si="40"/>
        <v>0</v>
      </c>
      <c r="G797" s="161">
        <f t="shared" si="41"/>
        <v>12.7659574468085</v>
      </c>
      <c r="H797" s="161">
        <f t="shared" si="42"/>
        <v>0</v>
      </c>
    </row>
    <row r="798" ht="18" customHeight="1" spans="1:8">
      <c r="A798" s="99" t="s">
        <v>779</v>
      </c>
      <c r="B798" s="164">
        <f>SUM(B799:B800)</f>
        <v>0</v>
      </c>
      <c r="C798" s="174">
        <f>SUM(C799:C800)</f>
        <v>0</v>
      </c>
      <c r="D798" s="97">
        <f>SUM(D799:D800)</f>
        <v>0</v>
      </c>
      <c r="E798" s="97">
        <f>SUM(E799:E800)</f>
        <v>0</v>
      </c>
      <c r="F798" s="161">
        <f t="shared" si="40"/>
        <v>0</v>
      </c>
      <c r="G798" s="161">
        <f t="shared" si="41"/>
        <v>0</v>
      </c>
      <c r="H798" s="161">
        <f t="shared" si="42"/>
        <v>0</v>
      </c>
    </row>
    <row r="799" ht="18" customHeight="1" spans="1:8">
      <c r="A799" s="99" t="s">
        <v>780</v>
      </c>
      <c r="B799" s="164">
        <v>0</v>
      </c>
      <c r="C799" s="190">
        <v>0</v>
      </c>
      <c r="D799" s="97">
        <v>0</v>
      </c>
      <c r="E799" s="97">
        <v>0</v>
      </c>
      <c r="F799" s="161">
        <f t="shared" si="40"/>
        <v>0</v>
      </c>
      <c r="G799" s="161">
        <f t="shared" si="41"/>
        <v>0</v>
      </c>
      <c r="H799" s="161">
        <f t="shared" si="42"/>
        <v>0</v>
      </c>
    </row>
    <row r="800" ht="18" customHeight="1" spans="1:8">
      <c r="A800" s="99" t="s">
        <v>781</v>
      </c>
      <c r="B800" s="164">
        <v>0</v>
      </c>
      <c r="C800" s="187">
        <v>0</v>
      </c>
      <c r="D800" s="97">
        <v>0</v>
      </c>
      <c r="E800" s="97">
        <v>0</v>
      </c>
      <c r="F800" s="161">
        <f t="shared" si="40"/>
        <v>0</v>
      </c>
      <c r="G800" s="161">
        <f t="shared" si="41"/>
        <v>0</v>
      </c>
      <c r="H800" s="161">
        <f t="shared" si="42"/>
        <v>0</v>
      </c>
    </row>
    <row r="801" ht="18" customHeight="1" spans="1:8">
      <c r="A801" s="99" t="s">
        <v>782</v>
      </c>
      <c r="B801" s="164">
        <f>B802</f>
        <v>0</v>
      </c>
      <c r="C801" s="174">
        <f>C802</f>
        <v>0</v>
      </c>
      <c r="D801" s="97">
        <f>D802</f>
        <v>0</v>
      </c>
      <c r="E801" s="97">
        <f>E802</f>
        <v>0</v>
      </c>
      <c r="F801" s="161">
        <f t="shared" si="40"/>
        <v>0</v>
      </c>
      <c r="G801" s="161">
        <f t="shared" si="41"/>
        <v>0</v>
      </c>
      <c r="H801" s="161">
        <f t="shared" si="42"/>
        <v>0</v>
      </c>
    </row>
    <row r="802" ht="18" customHeight="1" spans="1:8">
      <c r="A802" s="99" t="s">
        <v>783</v>
      </c>
      <c r="B802" s="160">
        <v>0</v>
      </c>
      <c r="C802" s="182">
        <v>0</v>
      </c>
      <c r="D802" s="97">
        <v>0</v>
      </c>
      <c r="E802" s="97">
        <v>0</v>
      </c>
      <c r="F802" s="161">
        <f t="shared" si="40"/>
        <v>0</v>
      </c>
      <c r="G802" s="161">
        <f t="shared" si="41"/>
        <v>0</v>
      </c>
      <c r="H802" s="161">
        <f t="shared" si="42"/>
        <v>0</v>
      </c>
    </row>
    <row r="803" ht="18" customHeight="1" spans="1:8">
      <c r="A803" s="99" t="s">
        <v>784</v>
      </c>
      <c r="B803" s="164">
        <f>B804</f>
        <v>370</v>
      </c>
      <c r="C803" s="174">
        <f>C804</f>
        <v>662</v>
      </c>
      <c r="D803" s="97">
        <f>D804</f>
        <v>254</v>
      </c>
      <c r="E803" s="97">
        <f>E804</f>
        <v>645</v>
      </c>
      <c r="F803" s="161">
        <f t="shared" si="40"/>
        <v>174.324324324324</v>
      </c>
      <c r="G803" s="161">
        <f t="shared" si="41"/>
        <v>97.4320241691843</v>
      </c>
      <c r="H803" s="161">
        <f t="shared" si="42"/>
        <v>153.937007874016</v>
      </c>
    </row>
    <row r="804" ht="18" customHeight="1" spans="1:8">
      <c r="A804" s="99" t="s">
        <v>785</v>
      </c>
      <c r="B804" s="162">
        <v>370</v>
      </c>
      <c r="C804" s="189">
        <v>662</v>
      </c>
      <c r="D804" s="97">
        <v>254</v>
      </c>
      <c r="E804" s="97">
        <v>645</v>
      </c>
      <c r="F804" s="161">
        <f t="shared" si="40"/>
        <v>174.324324324324</v>
      </c>
      <c r="G804" s="161">
        <f t="shared" si="41"/>
        <v>97.4320241691843</v>
      </c>
      <c r="H804" s="161">
        <f t="shared" si="42"/>
        <v>153.937007874016</v>
      </c>
    </row>
    <row r="805" ht="18" customHeight="1" spans="1:8">
      <c r="A805" s="99" t="s">
        <v>786</v>
      </c>
      <c r="B805" s="164">
        <f>SUM(B806:B810)</f>
        <v>30</v>
      </c>
      <c r="C805" s="174">
        <f>SUM(C806:C810)</f>
        <v>0</v>
      </c>
      <c r="D805" s="97">
        <f>SUM(D806:D810)</f>
        <v>20</v>
      </c>
      <c r="E805" s="97">
        <f>SUM(E806:E810)</f>
        <v>0</v>
      </c>
      <c r="F805" s="161">
        <f t="shared" si="40"/>
        <v>0</v>
      </c>
      <c r="G805" s="161">
        <f t="shared" si="41"/>
        <v>0</v>
      </c>
      <c r="H805" s="161">
        <f t="shared" si="42"/>
        <v>-100</v>
      </c>
    </row>
    <row r="806" ht="18" customHeight="1" spans="1:8">
      <c r="A806" s="99" t="s">
        <v>787</v>
      </c>
      <c r="B806" s="164">
        <v>30</v>
      </c>
      <c r="C806" s="190">
        <v>0</v>
      </c>
      <c r="D806" s="97">
        <v>20</v>
      </c>
      <c r="E806" s="97">
        <v>0</v>
      </c>
      <c r="F806" s="161">
        <f t="shared" si="40"/>
        <v>0</v>
      </c>
      <c r="G806" s="161">
        <f t="shared" si="41"/>
        <v>0</v>
      </c>
      <c r="H806" s="161">
        <f t="shared" si="42"/>
        <v>-100</v>
      </c>
    </row>
    <row r="807" ht="18" customHeight="1" spans="1:8">
      <c r="A807" s="99" t="s">
        <v>788</v>
      </c>
      <c r="B807" s="162">
        <v>0</v>
      </c>
      <c r="C807" s="189">
        <v>0</v>
      </c>
      <c r="D807" s="97">
        <v>0</v>
      </c>
      <c r="E807" s="97">
        <v>0</v>
      </c>
      <c r="F807" s="161">
        <f t="shared" si="40"/>
        <v>0</v>
      </c>
      <c r="G807" s="161">
        <f t="shared" si="41"/>
        <v>0</v>
      </c>
      <c r="H807" s="161">
        <f t="shared" si="42"/>
        <v>0</v>
      </c>
    </row>
    <row r="808" ht="18" customHeight="1" spans="1:8">
      <c r="A808" s="99" t="s">
        <v>789</v>
      </c>
      <c r="B808" s="160">
        <v>0</v>
      </c>
      <c r="C808" s="182">
        <v>0</v>
      </c>
      <c r="D808" s="97">
        <v>0</v>
      </c>
      <c r="E808" s="97">
        <v>0</v>
      </c>
      <c r="F808" s="161">
        <f t="shared" si="40"/>
        <v>0</v>
      </c>
      <c r="G808" s="161">
        <f t="shared" si="41"/>
        <v>0</v>
      </c>
      <c r="H808" s="161">
        <f t="shared" si="42"/>
        <v>0</v>
      </c>
    </row>
    <row r="809" ht="18" customHeight="1" spans="1:8">
      <c r="A809" s="99" t="s">
        <v>790</v>
      </c>
      <c r="B809" s="162">
        <v>0</v>
      </c>
      <c r="C809" s="189">
        <v>0</v>
      </c>
      <c r="D809" s="97">
        <v>0</v>
      </c>
      <c r="E809" s="97">
        <v>0</v>
      </c>
      <c r="F809" s="161">
        <f t="shared" si="40"/>
        <v>0</v>
      </c>
      <c r="G809" s="161">
        <f t="shared" si="41"/>
        <v>0</v>
      </c>
      <c r="H809" s="161">
        <f t="shared" si="42"/>
        <v>0</v>
      </c>
    </row>
    <row r="810" ht="18" customHeight="1" spans="1:8">
      <c r="A810" s="99" t="s">
        <v>791</v>
      </c>
      <c r="B810" s="164">
        <v>0</v>
      </c>
      <c r="C810" s="190">
        <v>0</v>
      </c>
      <c r="D810" s="97">
        <v>0</v>
      </c>
      <c r="E810" s="97">
        <v>0</v>
      </c>
      <c r="F810" s="161">
        <f t="shared" si="40"/>
        <v>0</v>
      </c>
      <c r="G810" s="161">
        <f t="shared" si="41"/>
        <v>0</v>
      </c>
      <c r="H810" s="161">
        <f t="shared" si="42"/>
        <v>0</v>
      </c>
    </row>
    <row r="811" ht="18" customHeight="1" spans="1:8">
      <c r="A811" s="99" t="s">
        <v>792</v>
      </c>
      <c r="B811" s="164">
        <f>B812</f>
        <v>0</v>
      </c>
      <c r="C811" s="174">
        <f>C812</f>
        <v>0</v>
      </c>
      <c r="D811" s="97">
        <f>D812</f>
        <v>0</v>
      </c>
      <c r="E811" s="97">
        <f>E812</f>
        <v>0</v>
      </c>
      <c r="F811" s="161">
        <f t="shared" si="40"/>
        <v>0</v>
      </c>
      <c r="G811" s="161">
        <f t="shared" si="41"/>
        <v>0</v>
      </c>
      <c r="H811" s="161">
        <f t="shared" si="42"/>
        <v>0</v>
      </c>
    </row>
    <row r="812" ht="18" customHeight="1" spans="1:8">
      <c r="A812" s="99" t="s">
        <v>793</v>
      </c>
      <c r="B812" s="164">
        <v>0</v>
      </c>
      <c r="C812" s="190">
        <v>0</v>
      </c>
      <c r="D812" s="97">
        <v>0</v>
      </c>
      <c r="E812" s="97">
        <v>0</v>
      </c>
      <c r="F812" s="161">
        <f t="shared" si="40"/>
        <v>0</v>
      </c>
      <c r="G812" s="161">
        <f t="shared" si="41"/>
        <v>0</v>
      </c>
      <c r="H812" s="161">
        <f t="shared" si="42"/>
        <v>0</v>
      </c>
    </row>
    <row r="813" ht="18" customHeight="1" spans="1:8">
      <c r="A813" s="99" t="s">
        <v>794</v>
      </c>
      <c r="B813" s="164">
        <f>B814</f>
        <v>0</v>
      </c>
      <c r="C813" s="174">
        <f>C814</f>
        <v>0</v>
      </c>
      <c r="D813" s="97">
        <f>D814</f>
        <v>0</v>
      </c>
      <c r="E813" s="97">
        <f>E814</f>
        <v>0</v>
      </c>
      <c r="F813" s="161">
        <f t="shared" si="40"/>
        <v>0</v>
      </c>
      <c r="G813" s="161">
        <f t="shared" si="41"/>
        <v>0</v>
      </c>
      <c r="H813" s="161">
        <f t="shared" si="42"/>
        <v>0</v>
      </c>
    </row>
    <row r="814" ht="18" customHeight="1" spans="1:8">
      <c r="A814" s="99" t="s">
        <v>795</v>
      </c>
      <c r="B814" s="164">
        <v>0</v>
      </c>
      <c r="C814" s="187">
        <v>0</v>
      </c>
      <c r="D814" s="97">
        <v>0</v>
      </c>
      <c r="E814" s="97">
        <v>0</v>
      </c>
      <c r="F814" s="161">
        <f t="shared" si="40"/>
        <v>0</v>
      </c>
      <c r="G814" s="161">
        <f t="shared" si="41"/>
        <v>0</v>
      </c>
      <c r="H814" s="161">
        <f t="shared" si="42"/>
        <v>0</v>
      </c>
    </row>
    <row r="815" ht="18" customHeight="1" spans="1:8">
      <c r="A815" s="99" t="s">
        <v>796</v>
      </c>
      <c r="B815" s="164">
        <f>SUM(B816:B829)</f>
        <v>0</v>
      </c>
      <c r="C815" s="174">
        <f>SUM(C816:C829)</f>
        <v>0</v>
      </c>
      <c r="D815" s="97">
        <f>SUM(D816:D829)</f>
        <v>0</v>
      </c>
      <c r="E815" s="97">
        <f>SUM(E816:E829)</f>
        <v>0</v>
      </c>
      <c r="F815" s="161">
        <f t="shared" si="40"/>
        <v>0</v>
      </c>
      <c r="G815" s="161">
        <f t="shared" si="41"/>
        <v>0</v>
      </c>
      <c r="H815" s="161">
        <f t="shared" si="42"/>
        <v>0</v>
      </c>
    </row>
    <row r="816" ht="18" customHeight="1" spans="1:8">
      <c r="A816" s="99" t="s">
        <v>202</v>
      </c>
      <c r="B816" s="162">
        <v>0</v>
      </c>
      <c r="C816" s="173">
        <v>0</v>
      </c>
      <c r="D816" s="97">
        <v>0</v>
      </c>
      <c r="E816" s="97">
        <v>0</v>
      </c>
      <c r="F816" s="161">
        <f t="shared" si="40"/>
        <v>0</v>
      </c>
      <c r="G816" s="161">
        <f t="shared" si="41"/>
        <v>0</v>
      </c>
      <c r="H816" s="161">
        <f t="shared" si="42"/>
        <v>0</v>
      </c>
    </row>
    <row r="817" ht="18" customHeight="1" spans="1:8">
      <c r="A817" s="99" t="s">
        <v>203</v>
      </c>
      <c r="B817" s="164">
        <v>0</v>
      </c>
      <c r="C817" s="188">
        <v>0</v>
      </c>
      <c r="D817" s="97">
        <v>0</v>
      </c>
      <c r="E817" s="97">
        <v>0</v>
      </c>
      <c r="F817" s="161">
        <f t="shared" si="40"/>
        <v>0</v>
      </c>
      <c r="G817" s="161">
        <f t="shared" si="41"/>
        <v>0</v>
      </c>
      <c r="H817" s="161">
        <f t="shared" si="42"/>
        <v>0</v>
      </c>
    </row>
    <row r="818" ht="18" customHeight="1" spans="1:8">
      <c r="A818" s="99" t="s">
        <v>204</v>
      </c>
      <c r="B818" s="164">
        <v>0</v>
      </c>
      <c r="C818" s="187">
        <v>0</v>
      </c>
      <c r="D818" s="97">
        <v>0</v>
      </c>
      <c r="E818" s="97">
        <v>0</v>
      </c>
      <c r="F818" s="161">
        <f t="shared" si="40"/>
        <v>0</v>
      </c>
      <c r="G818" s="161">
        <f t="shared" si="41"/>
        <v>0</v>
      </c>
      <c r="H818" s="161">
        <f t="shared" si="42"/>
        <v>0</v>
      </c>
    </row>
    <row r="819" ht="18" customHeight="1" spans="1:8">
      <c r="A819" s="99" t="s">
        <v>797</v>
      </c>
      <c r="B819" s="162">
        <v>0</v>
      </c>
      <c r="C819" s="173">
        <v>0</v>
      </c>
      <c r="D819" s="97">
        <v>0</v>
      </c>
      <c r="E819" s="97">
        <v>0</v>
      </c>
      <c r="F819" s="161">
        <f t="shared" si="40"/>
        <v>0</v>
      </c>
      <c r="G819" s="161">
        <f t="shared" si="41"/>
        <v>0</v>
      </c>
      <c r="H819" s="161">
        <f t="shared" si="42"/>
        <v>0</v>
      </c>
    </row>
    <row r="820" ht="18" customHeight="1" spans="1:8">
      <c r="A820" s="99" t="s">
        <v>798</v>
      </c>
      <c r="B820" s="162">
        <v>0</v>
      </c>
      <c r="C820" s="173">
        <v>0</v>
      </c>
      <c r="D820" s="97">
        <v>0</v>
      </c>
      <c r="E820" s="97">
        <v>0</v>
      </c>
      <c r="F820" s="161">
        <f t="shared" si="40"/>
        <v>0</v>
      </c>
      <c r="G820" s="161">
        <f t="shared" si="41"/>
        <v>0</v>
      </c>
      <c r="H820" s="161">
        <f t="shared" si="42"/>
        <v>0</v>
      </c>
    </row>
    <row r="821" ht="18" customHeight="1" spans="1:8">
      <c r="A821" s="99" t="s">
        <v>799</v>
      </c>
      <c r="B821" s="160">
        <v>0</v>
      </c>
      <c r="C821" s="182">
        <v>0</v>
      </c>
      <c r="D821" s="97">
        <v>0</v>
      </c>
      <c r="E821" s="97">
        <v>0</v>
      </c>
      <c r="F821" s="161">
        <f t="shared" si="40"/>
        <v>0</v>
      </c>
      <c r="G821" s="161">
        <f t="shared" si="41"/>
        <v>0</v>
      </c>
      <c r="H821" s="161">
        <f t="shared" si="42"/>
        <v>0</v>
      </c>
    </row>
    <row r="822" ht="18" customHeight="1" spans="1:8">
      <c r="A822" s="99" t="s">
        <v>800</v>
      </c>
      <c r="B822" s="164">
        <v>0</v>
      </c>
      <c r="C822" s="190">
        <v>0</v>
      </c>
      <c r="D822" s="97">
        <v>0</v>
      </c>
      <c r="E822" s="97">
        <v>0</v>
      </c>
      <c r="F822" s="161">
        <f t="shared" si="40"/>
        <v>0</v>
      </c>
      <c r="G822" s="161">
        <f t="shared" si="41"/>
        <v>0</v>
      </c>
      <c r="H822" s="161">
        <f t="shared" si="42"/>
        <v>0</v>
      </c>
    </row>
    <row r="823" ht="18" customHeight="1" spans="1:8">
      <c r="A823" s="99" t="s">
        <v>801</v>
      </c>
      <c r="B823" s="162">
        <v>0</v>
      </c>
      <c r="C823" s="189">
        <v>0</v>
      </c>
      <c r="D823" s="97">
        <v>0</v>
      </c>
      <c r="E823" s="97">
        <v>0</v>
      </c>
      <c r="F823" s="161">
        <f t="shared" si="40"/>
        <v>0</v>
      </c>
      <c r="G823" s="161">
        <f t="shared" si="41"/>
        <v>0</v>
      </c>
      <c r="H823" s="161">
        <f t="shared" si="42"/>
        <v>0</v>
      </c>
    </row>
    <row r="824" ht="18" customHeight="1" spans="1:8">
      <c r="A824" s="99" t="s">
        <v>802</v>
      </c>
      <c r="B824" s="97">
        <v>0</v>
      </c>
      <c r="C824" s="180">
        <v>0</v>
      </c>
      <c r="D824" s="97">
        <v>0</v>
      </c>
      <c r="E824" s="97">
        <v>0</v>
      </c>
      <c r="F824" s="161">
        <f t="shared" si="40"/>
        <v>0</v>
      </c>
      <c r="G824" s="161">
        <f t="shared" si="41"/>
        <v>0</v>
      </c>
      <c r="H824" s="161">
        <f t="shared" si="42"/>
        <v>0</v>
      </c>
    </row>
    <row r="825" ht="18" customHeight="1" spans="1:8">
      <c r="A825" s="99" t="s">
        <v>803</v>
      </c>
      <c r="B825" s="97">
        <v>0</v>
      </c>
      <c r="C825" s="190">
        <v>0</v>
      </c>
      <c r="D825" s="97">
        <v>0</v>
      </c>
      <c r="E825" s="97">
        <v>0</v>
      </c>
      <c r="F825" s="161">
        <f t="shared" si="40"/>
        <v>0</v>
      </c>
      <c r="G825" s="161">
        <f t="shared" si="41"/>
        <v>0</v>
      </c>
      <c r="H825" s="161">
        <f t="shared" si="42"/>
        <v>0</v>
      </c>
    </row>
    <row r="826" ht="18" customHeight="1" spans="1:8">
      <c r="A826" s="99" t="s">
        <v>243</v>
      </c>
      <c r="B826" s="97">
        <v>0</v>
      </c>
      <c r="C826" s="190">
        <v>0</v>
      </c>
      <c r="D826" s="97">
        <v>0</v>
      </c>
      <c r="E826" s="97">
        <v>0</v>
      </c>
      <c r="F826" s="161">
        <f t="shared" si="40"/>
        <v>0</v>
      </c>
      <c r="G826" s="161">
        <f t="shared" si="41"/>
        <v>0</v>
      </c>
      <c r="H826" s="161">
        <f t="shared" si="42"/>
        <v>0</v>
      </c>
    </row>
    <row r="827" ht="18" customHeight="1" spans="1:8">
      <c r="A827" s="99" t="s">
        <v>804</v>
      </c>
      <c r="B827" s="160">
        <v>0</v>
      </c>
      <c r="C827" s="160">
        <v>0</v>
      </c>
      <c r="D827" s="97">
        <v>0</v>
      </c>
      <c r="E827" s="97">
        <v>0</v>
      </c>
      <c r="F827" s="161">
        <f t="shared" si="40"/>
        <v>0</v>
      </c>
      <c r="G827" s="161">
        <f t="shared" si="41"/>
        <v>0</v>
      </c>
      <c r="H827" s="161">
        <f t="shared" si="42"/>
        <v>0</v>
      </c>
    </row>
    <row r="828" ht="18" customHeight="1" spans="1:8">
      <c r="A828" s="99" t="s">
        <v>211</v>
      </c>
      <c r="B828" s="160">
        <v>0</v>
      </c>
      <c r="C828" s="189">
        <v>0</v>
      </c>
      <c r="D828" s="97">
        <v>0</v>
      </c>
      <c r="E828" s="97">
        <v>0</v>
      </c>
      <c r="F828" s="161">
        <f t="shared" si="40"/>
        <v>0</v>
      </c>
      <c r="G828" s="161">
        <f t="shared" si="41"/>
        <v>0</v>
      </c>
      <c r="H828" s="161">
        <f t="shared" si="42"/>
        <v>0</v>
      </c>
    </row>
    <row r="829" ht="18" customHeight="1" spans="1:8">
      <c r="A829" s="99" t="s">
        <v>805</v>
      </c>
      <c r="B829" s="160">
        <v>0</v>
      </c>
      <c r="C829" s="168">
        <v>0</v>
      </c>
      <c r="D829" s="97">
        <v>0</v>
      </c>
      <c r="E829" s="97">
        <v>0</v>
      </c>
      <c r="F829" s="161">
        <f t="shared" si="40"/>
        <v>0</v>
      </c>
      <c r="G829" s="161">
        <f t="shared" si="41"/>
        <v>0</v>
      </c>
      <c r="H829" s="161">
        <f t="shared" si="42"/>
        <v>0</v>
      </c>
    </row>
    <row r="830" ht="18" customHeight="1" spans="1:8">
      <c r="A830" s="99" t="s">
        <v>806</v>
      </c>
      <c r="B830" s="164">
        <f>B831</f>
        <v>1200</v>
      </c>
      <c r="C830" s="174">
        <f>C831</f>
        <v>0</v>
      </c>
      <c r="D830" s="97">
        <f>D831</f>
        <v>1074</v>
      </c>
      <c r="E830" s="97">
        <f>E831</f>
        <v>1631</v>
      </c>
      <c r="F830" s="161">
        <f t="shared" si="40"/>
        <v>135.916666666667</v>
      </c>
      <c r="G830" s="161">
        <f t="shared" si="41"/>
        <v>0</v>
      </c>
      <c r="H830" s="161">
        <f t="shared" si="42"/>
        <v>51.8621973929237</v>
      </c>
    </row>
    <row r="831" ht="18" customHeight="1" spans="1:8">
      <c r="A831" s="99" t="s">
        <v>807</v>
      </c>
      <c r="B831" s="160">
        <v>1200</v>
      </c>
      <c r="C831" s="189">
        <v>0</v>
      </c>
      <c r="D831" s="97">
        <v>1074</v>
      </c>
      <c r="E831" s="97">
        <v>1631</v>
      </c>
      <c r="F831" s="161">
        <f t="shared" si="40"/>
        <v>135.916666666667</v>
      </c>
      <c r="G831" s="161">
        <f t="shared" si="41"/>
        <v>0</v>
      </c>
      <c r="H831" s="161">
        <f t="shared" si="42"/>
        <v>51.8621973929237</v>
      </c>
    </row>
    <row r="832" ht="18" customHeight="1" spans="1:8">
      <c r="A832" s="99" t="s">
        <v>165</v>
      </c>
      <c r="B832" s="164">
        <f>SUM(B833,B844,B846,B849,B851,B853)</f>
        <v>48976</v>
      </c>
      <c r="C832" s="174">
        <f>SUM(C833,C844,C846,C849,C851,C853)</f>
        <v>165099</v>
      </c>
      <c r="D832" s="97">
        <f>SUM(D833,D844,D846,D849,D851,D853)</f>
        <v>77374</v>
      </c>
      <c r="E832" s="97">
        <f>SUM(E833,E844,E846,E849,E851,E853)</f>
        <v>130670</v>
      </c>
      <c r="F832" s="161">
        <f t="shared" si="40"/>
        <v>266.804148970925</v>
      </c>
      <c r="G832" s="161">
        <f t="shared" si="41"/>
        <v>79.1464515230256</v>
      </c>
      <c r="H832" s="161">
        <f t="shared" si="42"/>
        <v>68.8810194639026</v>
      </c>
    </row>
    <row r="833" ht="18" customHeight="1" spans="1:8">
      <c r="A833" s="99" t="s">
        <v>808</v>
      </c>
      <c r="B833" s="164">
        <f>SUM(B834:B843)</f>
        <v>15640</v>
      </c>
      <c r="C833" s="174">
        <f>SUM(C834:C843)</f>
        <v>6852</v>
      </c>
      <c r="D833" s="97">
        <f>SUM(D834:D843)</f>
        <v>20667</v>
      </c>
      <c r="E833" s="97">
        <f>SUM(E834:E843)</f>
        <v>7631</v>
      </c>
      <c r="F833" s="161">
        <f t="shared" si="40"/>
        <v>48.7915601023018</v>
      </c>
      <c r="G833" s="161">
        <f t="shared" si="41"/>
        <v>111.368943374197</v>
      </c>
      <c r="H833" s="161">
        <f t="shared" si="42"/>
        <v>-63.0764019935162</v>
      </c>
    </row>
    <row r="834" ht="18" customHeight="1" spans="1:8">
      <c r="A834" s="99" t="s">
        <v>202</v>
      </c>
      <c r="B834" s="97">
        <v>2100</v>
      </c>
      <c r="C834" s="171">
        <v>2066</v>
      </c>
      <c r="D834" s="97">
        <v>1978</v>
      </c>
      <c r="E834" s="97">
        <v>1990</v>
      </c>
      <c r="F834" s="161">
        <f t="shared" si="40"/>
        <v>94.7619047619048</v>
      </c>
      <c r="G834" s="161">
        <f t="shared" si="41"/>
        <v>96.3213939980639</v>
      </c>
      <c r="H834" s="161">
        <f t="shared" si="42"/>
        <v>0.606673407482305</v>
      </c>
    </row>
    <row r="835" ht="18" customHeight="1" spans="1:8">
      <c r="A835" s="99" t="s">
        <v>203</v>
      </c>
      <c r="B835" s="97">
        <v>1100</v>
      </c>
      <c r="C835" s="188">
        <v>34</v>
      </c>
      <c r="D835" s="97">
        <v>1059</v>
      </c>
      <c r="E835" s="97">
        <v>30</v>
      </c>
      <c r="F835" s="161">
        <f t="shared" si="40"/>
        <v>2.72727272727273</v>
      </c>
      <c r="G835" s="161">
        <f t="shared" si="41"/>
        <v>88.2352941176471</v>
      </c>
      <c r="H835" s="161">
        <f t="shared" si="42"/>
        <v>-97.1671388101983</v>
      </c>
    </row>
    <row r="836" ht="18" customHeight="1" spans="1:8">
      <c r="A836" s="99" t="s">
        <v>204</v>
      </c>
      <c r="B836" s="97">
        <v>10</v>
      </c>
      <c r="C836" s="190">
        <v>118</v>
      </c>
      <c r="D836" s="97">
        <v>4</v>
      </c>
      <c r="E836" s="97">
        <v>121</v>
      </c>
      <c r="F836" s="161">
        <f t="shared" si="40"/>
        <v>1210</v>
      </c>
      <c r="G836" s="161">
        <f t="shared" si="41"/>
        <v>102.542372881356</v>
      </c>
      <c r="H836" s="161">
        <f t="shared" si="42"/>
        <v>2925</v>
      </c>
    </row>
    <row r="837" ht="18" customHeight="1" spans="1:8">
      <c r="A837" s="99" t="s">
        <v>809</v>
      </c>
      <c r="B837" s="97">
        <v>2300</v>
      </c>
      <c r="C837" s="180">
        <v>1831</v>
      </c>
      <c r="D837" s="97">
        <v>2189</v>
      </c>
      <c r="E837" s="97">
        <v>1842</v>
      </c>
      <c r="F837" s="161">
        <f t="shared" ref="F837:F900" si="43">IF(B837&lt;&gt;0,(E837/B837)*100,0)</f>
        <v>80.0869565217391</v>
      </c>
      <c r="G837" s="161">
        <f t="shared" ref="G837:G900" si="44">IF(C837&lt;&gt;0,(E837/C837)*100,0)</f>
        <v>100.600764609503</v>
      </c>
      <c r="H837" s="161">
        <f t="shared" ref="H837:H900" si="45">IF(D837&lt;&gt;0,(E837/D837-1)*100,0)</f>
        <v>-15.8519872087711</v>
      </c>
    </row>
    <row r="838" ht="18" customHeight="1" spans="1:8">
      <c r="A838" s="99" t="s">
        <v>810</v>
      </c>
      <c r="B838" s="97">
        <v>0</v>
      </c>
      <c r="C838" s="190">
        <v>0</v>
      </c>
      <c r="D838" s="97">
        <v>0</v>
      </c>
      <c r="E838" s="97">
        <v>0</v>
      </c>
      <c r="F838" s="161">
        <f t="shared" si="43"/>
        <v>0</v>
      </c>
      <c r="G838" s="161">
        <f t="shared" si="44"/>
        <v>0</v>
      </c>
      <c r="H838" s="161">
        <f t="shared" si="45"/>
        <v>0</v>
      </c>
    </row>
    <row r="839" ht="18" customHeight="1" spans="1:8">
      <c r="A839" s="99" t="s">
        <v>811</v>
      </c>
      <c r="B839" s="97">
        <v>130</v>
      </c>
      <c r="C839" s="190">
        <v>108</v>
      </c>
      <c r="D839" s="97">
        <v>118</v>
      </c>
      <c r="E839" s="97">
        <v>111</v>
      </c>
      <c r="F839" s="161">
        <f t="shared" si="43"/>
        <v>85.3846153846154</v>
      </c>
      <c r="G839" s="161">
        <f t="shared" si="44"/>
        <v>102.777777777778</v>
      </c>
      <c r="H839" s="161">
        <f t="shared" si="45"/>
        <v>-5.9322033898305</v>
      </c>
    </row>
    <row r="840" ht="18" customHeight="1" spans="1:8">
      <c r="A840" s="99" t="s">
        <v>812</v>
      </c>
      <c r="B840" s="97">
        <v>0</v>
      </c>
      <c r="C840" s="190">
        <v>0</v>
      </c>
      <c r="D840" s="97">
        <v>0</v>
      </c>
      <c r="E840" s="97">
        <v>0</v>
      </c>
      <c r="F840" s="161">
        <f t="shared" si="43"/>
        <v>0</v>
      </c>
      <c r="G840" s="161">
        <f t="shared" si="44"/>
        <v>0</v>
      </c>
      <c r="H840" s="161">
        <f t="shared" si="45"/>
        <v>0</v>
      </c>
    </row>
    <row r="841" ht="18" customHeight="1" spans="1:8">
      <c r="A841" s="99" t="s">
        <v>813</v>
      </c>
      <c r="B841" s="97">
        <v>0</v>
      </c>
      <c r="C841" s="190">
        <v>0</v>
      </c>
      <c r="D841" s="97">
        <v>0</v>
      </c>
      <c r="E841" s="97">
        <v>0</v>
      </c>
      <c r="F841" s="161">
        <f t="shared" si="43"/>
        <v>0</v>
      </c>
      <c r="G841" s="161">
        <f t="shared" si="44"/>
        <v>0</v>
      </c>
      <c r="H841" s="161">
        <f t="shared" si="45"/>
        <v>0</v>
      </c>
    </row>
    <row r="842" ht="18" customHeight="1" spans="1:8">
      <c r="A842" s="99" t="s">
        <v>814</v>
      </c>
      <c r="B842" s="97">
        <v>0</v>
      </c>
      <c r="C842" s="190">
        <v>0</v>
      </c>
      <c r="D842" s="97">
        <v>0</v>
      </c>
      <c r="E842" s="97">
        <v>0</v>
      </c>
      <c r="F842" s="161">
        <f t="shared" si="43"/>
        <v>0</v>
      </c>
      <c r="G842" s="161">
        <f t="shared" si="44"/>
        <v>0</v>
      </c>
      <c r="H842" s="161">
        <f t="shared" si="45"/>
        <v>0</v>
      </c>
    </row>
    <row r="843" ht="18" customHeight="1" spans="1:8">
      <c r="A843" s="99" t="s">
        <v>815</v>
      </c>
      <c r="B843" s="97">
        <v>10000</v>
      </c>
      <c r="C843" s="190">
        <v>2695</v>
      </c>
      <c r="D843" s="97">
        <v>15319</v>
      </c>
      <c r="E843" s="97">
        <v>3537</v>
      </c>
      <c r="F843" s="161">
        <f t="shared" si="43"/>
        <v>35.37</v>
      </c>
      <c r="G843" s="161">
        <f t="shared" si="44"/>
        <v>131.243042671614</v>
      </c>
      <c r="H843" s="161">
        <f t="shared" si="45"/>
        <v>-76.9110255238593</v>
      </c>
    </row>
    <row r="844" ht="18" customHeight="1" spans="1:8">
      <c r="A844" s="99" t="s">
        <v>816</v>
      </c>
      <c r="B844" s="164">
        <f>B845</f>
        <v>750</v>
      </c>
      <c r="C844" s="174">
        <f>C845</f>
        <v>505</v>
      </c>
      <c r="D844" s="97">
        <f>D845</f>
        <v>711</v>
      </c>
      <c r="E844" s="97">
        <f>E845</f>
        <v>454</v>
      </c>
      <c r="F844" s="161">
        <f t="shared" si="43"/>
        <v>60.5333333333333</v>
      </c>
      <c r="G844" s="161">
        <f t="shared" si="44"/>
        <v>89.9009900990099</v>
      </c>
      <c r="H844" s="161">
        <f t="shared" si="45"/>
        <v>-36.1462728551336</v>
      </c>
    </row>
    <row r="845" ht="18" customHeight="1" spans="1:8">
      <c r="A845" s="99" t="s">
        <v>817</v>
      </c>
      <c r="B845" s="97">
        <v>750</v>
      </c>
      <c r="C845" s="190">
        <v>505</v>
      </c>
      <c r="D845" s="97">
        <v>711</v>
      </c>
      <c r="E845" s="97">
        <v>454</v>
      </c>
      <c r="F845" s="161">
        <f t="shared" si="43"/>
        <v>60.5333333333333</v>
      </c>
      <c r="G845" s="161">
        <f t="shared" si="44"/>
        <v>89.9009900990099</v>
      </c>
      <c r="H845" s="161">
        <f t="shared" si="45"/>
        <v>-36.1462728551336</v>
      </c>
    </row>
    <row r="846" ht="18" customHeight="1" spans="1:8">
      <c r="A846" s="99" t="s">
        <v>818</v>
      </c>
      <c r="B846" s="164">
        <f>SUM(B847:B848)</f>
        <v>16000</v>
      </c>
      <c r="C846" s="174">
        <f>SUM(C847:C848)</f>
        <v>105045</v>
      </c>
      <c r="D846" s="97">
        <f>SUM(D847:D848)</f>
        <v>28301</v>
      </c>
      <c r="E846" s="97">
        <f>SUM(E847:E848)</f>
        <v>114038</v>
      </c>
      <c r="F846" s="161">
        <f t="shared" si="43"/>
        <v>712.7375</v>
      </c>
      <c r="G846" s="161">
        <f t="shared" si="44"/>
        <v>108.561092864963</v>
      </c>
      <c r="H846" s="161">
        <f t="shared" si="45"/>
        <v>302.94689233596</v>
      </c>
    </row>
    <row r="847" ht="18" customHeight="1" spans="1:8">
      <c r="A847" s="99" t="s">
        <v>819</v>
      </c>
      <c r="B847" s="97">
        <v>3000</v>
      </c>
      <c r="C847" s="190">
        <v>143</v>
      </c>
      <c r="D847" s="97">
        <v>2881</v>
      </c>
      <c r="E847" s="97">
        <v>136</v>
      </c>
      <c r="F847" s="161">
        <f t="shared" si="43"/>
        <v>4.53333333333333</v>
      </c>
      <c r="G847" s="161">
        <f t="shared" si="44"/>
        <v>95.1048951048951</v>
      </c>
      <c r="H847" s="161">
        <f t="shared" si="45"/>
        <v>-95.2794168691427</v>
      </c>
    </row>
    <row r="848" ht="18" customHeight="1" spans="1:8">
      <c r="A848" s="99" t="s">
        <v>820</v>
      </c>
      <c r="B848" s="97">
        <v>13000</v>
      </c>
      <c r="C848" s="190">
        <v>104902</v>
      </c>
      <c r="D848" s="97">
        <v>25420</v>
      </c>
      <c r="E848" s="97">
        <v>113902</v>
      </c>
      <c r="F848" s="161">
        <f t="shared" si="43"/>
        <v>876.169230769231</v>
      </c>
      <c r="G848" s="161">
        <f t="shared" si="44"/>
        <v>108.579436045071</v>
      </c>
      <c r="H848" s="161">
        <f t="shared" si="45"/>
        <v>348.08025177026</v>
      </c>
    </row>
    <row r="849" ht="18" customHeight="1" spans="1:8">
      <c r="A849" s="99" t="s">
        <v>821</v>
      </c>
      <c r="B849" s="164">
        <f t="shared" ref="B849:B853" si="46">B850</f>
        <v>6512</v>
      </c>
      <c r="C849" s="174">
        <f t="shared" ref="C849:C853" si="47">C850</f>
        <v>5717</v>
      </c>
      <c r="D849" s="97">
        <f t="shared" ref="D849:D853" si="48">D850</f>
        <v>6416</v>
      </c>
      <c r="E849" s="97">
        <f t="shared" ref="E849:E853" si="49">E850</f>
        <v>5664</v>
      </c>
      <c r="F849" s="161">
        <f t="shared" si="43"/>
        <v>86.977886977887</v>
      </c>
      <c r="G849" s="161">
        <f t="shared" si="44"/>
        <v>99.0729403533322</v>
      </c>
      <c r="H849" s="161">
        <f t="shared" si="45"/>
        <v>-11.7206982543641</v>
      </c>
    </row>
    <row r="850" ht="18" customHeight="1" spans="1:8">
      <c r="A850" s="99" t="s">
        <v>822</v>
      </c>
      <c r="B850" s="97">
        <v>6512</v>
      </c>
      <c r="C850" s="190">
        <v>5717</v>
      </c>
      <c r="D850" s="97">
        <v>6416</v>
      </c>
      <c r="E850" s="97">
        <v>5664</v>
      </c>
      <c r="F850" s="161">
        <f t="shared" si="43"/>
        <v>86.977886977887</v>
      </c>
      <c r="G850" s="161">
        <f t="shared" si="44"/>
        <v>99.0729403533322</v>
      </c>
      <c r="H850" s="161">
        <f t="shared" si="45"/>
        <v>-11.7206982543641</v>
      </c>
    </row>
    <row r="851" ht="18" customHeight="1" spans="1:8">
      <c r="A851" s="99" t="s">
        <v>823</v>
      </c>
      <c r="B851" s="164">
        <f t="shared" si="46"/>
        <v>0</v>
      </c>
      <c r="C851" s="174">
        <f t="shared" si="47"/>
        <v>0</v>
      </c>
      <c r="D851" s="97">
        <f t="shared" si="48"/>
        <v>0</v>
      </c>
      <c r="E851" s="97">
        <f t="shared" si="49"/>
        <v>0</v>
      </c>
      <c r="F851" s="161">
        <f t="shared" si="43"/>
        <v>0</v>
      </c>
      <c r="G851" s="161">
        <f t="shared" si="44"/>
        <v>0</v>
      </c>
      <c r="H851" s="161">
        <f t="shared" si="45"/>
        <v>0</v>
      </c>
    </row>
    <row r="852" ht="18" customHeight="1" spans="1:8">
      <c r="A852" s="99" t="s">
        <v>824</v>
      </c>
      <c r="B852" s="97">
        <v>0</v>
      </c>
      <c r="C852" s="97">
        <v>0</v>
      </c>
      <c r="D852" s="97">
        <v>0</v>
      </c>
      <c r="E852" s="97">
        <v>0</v>
      </c>
      <c r="F852" s="161">
        <f t="shared" si="43"/>
        <v>0</v>
      </c>
      <c r="G852" s="161">
        <f t="shared" si="44"/>
        <v>0</v>
      </c>
      <c r="H852" s="161">
        <f t="shared" si="45"/>
        <v>0</v>
      </c>
    </row>
    <row r="853" ht="18" customHeight="1" spans="1:8">
      <c r="A853" s="99" t="s">
        <v>825</v>
      </c>
      <c r="B853" s="164">
        <f t="shared" si="46"/>
        <v>10074</v>
      </c>
      <c r="C853" s="174">
        <f t="shared" si="47"/>
        <v>46980</v>
      </c>
      <c r="D853" s="97">
        <f t="shared" si="48"/>
        <v>21279</v>
      </c>
      <c r="E853" s="97">
        <f t="shared" si="49"/>
        <v>2883</v>
      </c>
      <c r="F853" s="161">
        <f t="shared" si="43"/>
        <v>28.6182251340083</v>
      </c>
      <c r="G853" s="161">
        <f t="shared" si="44"/>
        <v>6.13665389527459</v>
      </c>
      <c r="H853" s="161">
        <f t="shared" si="45"/>
        <v>-86.4514309882983</v>
      </c>
    </row>
    <row r="854" ht="18" customHeight="1" spans="1:8">
      <c r="A854" s="99" t="s">
        <v>826</v>
      </c>
      <c r="B854" s="97">
        <v>10074</v>
      </c>
      <c r="C854" s="97">
        <v>46980</v>
      </c>
      <c r="D854" s="97">
        <v>21279</v>
      </c>
      <c r="E854" s="97">
        <v>2883</v>
      </c>
      <c r="F854" s="161">
        <f t="shared" si="43"/>
        <v>28.6182251340083</v>
      </c>
      <c r="G854" s="161">
        <f t="shared" si="44"/>
        <v>6.13665389527459</v>
      </c>
      <c r="H854" s="161">
        <f t="shared" si="45"/>
        <v>-86.4514309882983</v>
      </c>
    </row>
    <row r="855" ht="18" customHeight="1" spans="1:8">
      <c r="A855" s="99" t="s">
        <v>166</v>
      </c>
      <c r="B855" s="164">
        <f>SUM(B856,B881,B906,B932,B943,B954,B960,B967,B974,B977)</f>
        <v>66540</v>
      </c>
      <c r="C855" s="174">
        <f>SUM(C856,C881,C906,C932,C943,C954,C960,C967,C974,C977)</f>
        <v>66157</v>
      </c>
      <c r="D855" s="97">
        <f>SUM(D856,D881,D906,D932,D943,D954,D960,D967,D974,D977)</f>
        <v>63078</v>
      </c>
      <c r="E855" s="97">
        <f>SUM(E856,E881,E906,E932,E943,E954,E960,E967,E974,E977)</f>
        <v>65784</v>
      </c>
      <c r="F855" s="161">
        <f t="shared" si="43"/>
        <v>98.8638412984671</v>
      </c>
      <c r="G855" s="161">
        <f t="shared" si="44"/>
        <v>99.4361896700274</v>
      </c>
      <c r="H855" s="161">
        <f t="shared" si="45"/>
        <v>4.28992675734805</v>
      </c>
    </row>
    <row r="856" ht="18" customHeight="1" spans="1:8">
      <c r="A856" s="99" t="s">
        <v>827</v>
      </c>
      <c r="B856" s="164">
        <f>SUM(B857:B880)</f>
        <v>9670</v>
      </c>
      <c r="C856" s="174">
        <f>SUM(C857:C880)</f>
        <v>11168</v>
      </c>
      <c r="D856" s="97">
        <f>SUM(D857:D880)</f>
        <v>9335</v>
      </c>
      <c r="E856" s="97">
        <f>SUM(E857:E880)</f>
        <v>12638</v>
      </c>
      <c r="F856" s="161">
        <f t="shared" si="43"/>
        <v>130.692864529473</v>
      </c>
      <c r="G856" s="161">
        <f t="shared" si="44"/>
        <v>113.162607449857</v>
      </c>
      <c r="H856" s="161">
        <f t="shared" si="45"/>
        <v>35.382967327263</v>
      </c>
    </row>
    <row r="857" ht="18" customHeight="1" spans="1:8">
      <c r="A857" s="99" t="s">
        <v>202</v>
      </c>
      <c r="B857" s="160">
        <v>950</v>
      </c>
      <c r="C857" s="160">
        <v>851</v>
      </c>
      <c r="D857" s="97">
        <v>896</v>
      </c>
      <c r="E857" s="97">
        <v>884</v>
      </c>
      <c r="F857" s="161">
        <f t="shared" si="43"/>
        <v>93.0526315789474</v>
      </c>
      <c r="G857" s="161">
        <f t="shared" si="44"/>
        <v>103.877790834313</v>
      </c>
      <c r="H857" s="161">
        <f t="shared" si="45"/>
        <v>-1.33928571428571</v>
      </c>
    </row>
    <row r="858" ht="18" customHeight="1" spans="1:8">
      <c r="A858" s="99" t="s">
        <v>203</v>
      </c>
      <c r="B858" s="160">
        <v>0</v>
      </c>
      <c r="C858" s="160">
        <v>0</v>
      </c>
      <c r="D858" s="97">
        <v>0</v>
      </c>
      <c r="E858" s="97">
        <v>0</v>
      </c>
      <c r="F858" s="161">
        <f t="shared" si="43"/>
        <v>0</v>
      </c>
      <c r="G858" s="161">
        <f t="shared" si="44"/>
        <v>0</v>
      </c>
      <c r="H858" s="161">
        <f t="shared" si="45"/>
        <v>0</v>
      </c>
    </row>
    <row r="859" ht="18" customHeight="1" spans="1:8">
      <c r="A859" s="99" t="s">
        <v>204</v>
      </c>
      <c r="B859" s="160">
        <v>0</v>
      </c>
      <c r="C859" s="160">
        <v>0</v>
      </c>
      <c r="D859" s="97">
        <v>0</v>
      </c>
      <c r="E859" s="97">
        <v>0</v>
      </c>
      <c r="F859" s="161">
        <f t="shared" si="43"/>
        <v>0</v>
      </c>
      <c r="G859" s="161">
        <f t="shared" si="44"/>
        <v>0</v>
      </c>
      <c r="H859" s="161">
        <f t="shared" si="45"/>
        <v>0</v>
      </c>
    </row>
    <row r="860" ht="18" customHeight="1" spans="1:8">
      <c r="A860" s="99" t="s">
        <v>211</v>
      </c>
      <c r="B860" s="162">
        <v>4800</v>
      </c>
      <c r="C860" s="173">
        <v>4254</v>
      </c>
      <c r="D860" s="97">
        <v>4660</v>
      </c>
      <c r="E860" s="97">
        <v>4442</v>
      </c>
      <c r="F860" s="161">
        <f t="shared" si="43"/>
        <v>92.5416666666667</v>
      </c>
      <c r="G860" s="161">
        <f t="shared" si="44"/>
        <v>104.419370004701</v>
      </c>
      <c r="H860" s="161">
        <f t="shared" si="45"/>
        <v>-4.67811158798284</v>
      </c>
    </row>
    <row r="861" ht="18" customHeight="1" spans="1:8">
      <c r="A861" s="99" t="s">
        <v>828</v>
      </c>
      <c r="B861" s="162">
        <v>0</v>
      </c>
      <c r="C861" s="173">
        <v>0</v>
      </c>
      <c r="D861" s="97">
        <v>0</v>
      </c>
      <c r="E861" s="97">
        <v>0</v>
      </c>
      <c r="F861" s="161">
        <f t="shared" si="43"/>
        <v>0</v>
      </c>
      <c r="G861" s="161">
        <f t="shared" si="44"/>
        <v>0</v>
      </c>
      <c r="H861" s="161">
        <f t="shared" si="45"/>
        <v>0</v>
      </c>
    </row>
    <row r="862" ht="18" customHeight="1" spans="1:8">
      <c r="A862" s="99" t="s">
        <v>829</v>
      </c>
      <c r="B862" s="162">
        <v>70</v>
      </c>
      <c r="C862" s="189">
        <v>46</v>
      </c>
      <c r="D862" s="97">
        <v>62</v>
      </c>
      <c r="E862" s="97">
        <v>40</v>
      </c>
      <c r="F862" s="161">
        <f t="shared" si="43"/>
        <v>57.1428571428571</v>
      </c>
      <c r="G862" s="161">
        <f t="shared" si="44"/>
        <v>86.9565217391304</v>
      </c>
      <c r="H862" s="161">
        <f t="shared" si="45"/>
        <v>-35.4838709677419</v>
      </c>
    </row>
    <row r="863" ht="18" customHeight="1" spans="1:8">
      <c r="A863" s="99" t="s">
        <v>830</v>
      </c>
      <c r="B863" s="162">
        <v>600</v>
      </c>
      <c r="C863" s="173">
        <v>242</v>
      </c>
      <c r="D863" s="97">
        <v>578</v>
      </c>
      <c r="E863" s="97">
        <v>198</v>
      </c>
      <c r="F863" s="161">
        <f t="shared" si="43"/>
        <v>33</v>
      </c>
      <c r="G863" s="161">
        <f t="shared" si="44"/>
        <v>81.8181818181818</v>
      </c>
      <c r="H863" s="161">
        <f t="shared" si="45"/>
        <v>-65.7439446366782</v>
      </c>
    </row>
    <row r="864" ht="18" customHeight="1" spans="1:8">
      <c r="A864" s="99" t="s">
        <v>831</v>
      </c>
      <c r="B864" s="164">
        <v>10</v>
      </c>
      <c r="C864" s="191">
        <v>11</v>
      </c>
      <c r="D864" s="97">
        <v>10</v>
      </c>
      <c r="E864" s="97">
        <v>10</v>
      </c>
      <c r="F864" s="161">
        <f t="shared" si="43"/>
        <v>100</v>
      </c>
      <c r="G864" s="161">
        <f t="shared" si="44"/>
        <v>90.9090909090909</v>
      </c>
      <c r="H864" s="161">
        <f t="shared" si="45"/>
        <v>0</v>
      </c>
    </row>
    <row r="865" ht="18" customHeight="1" spans="1:8">
      <c r="A865" s="99" t="s">
        <v>832</v>
      </c>
      <c r="B865" s="162">
        <v>0</v>
      </c>
      <c r="C865" s="173">
        <v>0</v>
      </c>
      <c r="D865" s="97">
        <v>0</v>
      </c>
      <c r="E865" s="97">
        <v>0</v>
      </c>
      <c r="F865" s="161">
        <f t="shared" si="43"/>
        <v>0</v>
      </c>
      <c r="G865" s="161">
        <f t="shared" si="44"/>
        <v>0</v>
      </c>
      <c r="H865" s="161">
        <f t="shared" si="45"/>
        <v>0</v>
      </c>
    </row>
    <row r="866" ht="18" customHeight="1" spans="1:8">
      <c r="A866" s="99" t="s">
        <v>833</v>
      </c>
      <c r="B866" s="164">
        <v>0</v>
      </c>
      <c r="C866" s="188">
        <v>3</v>
      </c>
      <c r="D866" s="97"/>
      <c r="E866" s="97">
        <v>3</v>
      </c>
      <c r="F866" s="161">
        <f t="shared" si="43"/>
        <v>0</v>
      </c>
      <c r="G866" s="161">
        <f t="shared" si="44"/>
        <v>100</v>
      </c>
      <c r="H866" s="161">
        <f t="shared" si="45"/>
        <v>0</v>
      </c>
    </row>
    <row r="867" ht="18" customHeight="1" spans="1:8">
      <c r="A867" s="99" t="s">
        <v>834</v>
      </c>
      <c r="B867" s="164">
        <v>0</v>
      </c>
      <c r="C867" s="190">
        <v>0</v>
      </c>
      <c r="D867" s="97">
        <v>0</v>
      </c>
      <c r="E867" s="97">
        <v>0</v>
      </c>
      <c r="F867" s="161">
        <f t="shared" si="43"/>
        <v>0</v>
      </c>
      <c r="G867" s="161">
        <f t="shared" si="44"/>
        <v>0</v>
      </c>
      <c r="H867" s="161">
        <f t="shared" si="45"/>
        <v>0</v>
      </c>
    </row>
    <row r="868" ht="18" customHeight="1" spans="1:8">
      <c r="A868" s="99" t="s">
        <v>835</v>
      </c>
      <c r="B868" s="164">
        <v>0</v>
      </c>
      <c r="C868" s="190">
        <v>0</v>
      </c>
      <c r="D868" s="97">
        <v>0</v>
      </c>
      <c r="E868" s="97">
        <v>0</v>
      </c>
      <c r="F868" s="161">
        <f t="shared" si="43"/>
        <v>0</v>
      </c>
      <c r="G868" s="161">
        <f t="shared" si="44"/>
        <v>0</v>
      </c>
      <c r="H868" s="161">
        <f t="shared" si="45"/>
        <v>0</v>
      </c>
    </row>
    <row r="869" ht="18" customHeight="1" spans="1:8">
      <c r="A869" s="99" t="s">
        <v>836</v>
      </c>
      <c r="B869" s="164">
        <v>50</v>
      </c>
      <c r="C869" s="187">
        <v>137</v>
      </c>
      <c r="D869" s="97">
        <v>45</v>
      </c>
      <c r="E869" s="97">
        <v>120</v>
      </c>
      <c r="F869" s="161">
        <f t="shared" si="43"/>
        <v>240</v>
      </c>
      <c r="G869" s="161">
        <f t="shared" si="44"/>
        <v>87.5912408759124</v>
      </c>
      <c r="H869" s="161">
        <f t="shared" si="45"/>
        <v>166.666666666667</v>
      </c>
    </row>
    <row r="870" ht="18" customHeight="1" spans="1:8">
      <c r="A870" s="99" t="s">
        <v>837</v>
      </c>
      <c r="B870" s="162">
        <v>0</v>
      </c>
      <c r="C870" s="173">
        <v>0</v>
      </c>
      <c r="D870" s="97">
        <v>0</v>
      </c>
      <c r="E870" s="97">
        <v>0</v>
      </c>
      <c r="F870" s="161">
        <f t="shared" si="43"/>
        <v>0</v>
      </c>
      <c r="G870" s="161">
        <f t="shared" si="44"/>
        <v>0</v>
      </c>
      <c r="H870" s="161">
        <f t="shared" si="45"/>
        <v>0</v>
      </c>
    </row>
    <row r="871" ht="18" customHeight="1" spans="1:8">
      <c r="A871" s="99" t="s">
        <v>838</v>
      </c>
      <c r="B871" s="160">
        <v>0</v>
      </c>
      <c r="C871" s="160">
        <v>0</v>
      </c>
      <c r="D871" s="97">
        <v>0</v>
      </c>
      <c r="E871" s="97">
        <v>0</v>
      </c>
      <c r="F871" s="161">
        <f t="shared" si="43"/>
        <v>0</v>
      </c>
      <c r="G871" s="161">
        <f t="shared" si="44"/>
        <v>0</v>
      </c>
      <c r="H871" s="161">
        <f t="shared" si="45"/>
        <v>0</v>
      </c>
    </row>
    <row r="872" ht="18" customHeight="1" spans="1:8">
      <c r="A872" s="99" t="s">
        <v>839</v>
      </c>
      <c r="B872" s="160">
        <v>200</v>
      </c>
      <c r="C872" s="160">
        <v>229</v>
      </c>
      <c r="D872" s="97">
        <v>186</v>
      </c>
      <c r="E872" s="97">
        <v>205</v>
      </c>
      <c r="F872" s="161">
        <f t="shared" si="43"/>
        <v>102.5</v>
      </c>
      <c r="G872" s="161">
        <f t="shared" si="44"/>
        <v>89.5196506550218</v>
      </c>
      <c r="H872" s="161">
        <f t="shared" si="45"/>
        <v>10.2150537634409</v>
      </c>
    </row>
    <row r="873" ht="18" customHeight="1" spans="1:8">
      <c r="A873" s="99" t="s">
        <v>840</v>
      </c>
      <c r="B873" s="160">
        <v>150</v>
      </c>
      <c r="C873" s="160">
        <v>66</v>
      </c>
      <c r="D873" s="97">
        <v>136</v>
      </c>
      <c r="E873" s="97">
        <v>58</v>
      </c>
      <c r="F873" s="161">
        <f t="shared" si="43"/>
        <v>38.6666666666667</v>
      </c>
      <c r="G873" s="161">
        <f t="shared" si="44"/>
        <v>87.8787878787879</v>
      </c>
      <c r="H873" s="161">
        <f t="shared" si="45"/>
        <v>-57.3529411764706</v>
      </c>
    </row>
    <row r="874" ht="18" customHeight="1" spans="1:8">
      <c r="A874" s="99" t="s">
        <v>841</v>
      </c>
      <c r="B874" s="162">
        <v>120</v>
      </c>
      <c r="C874" s="173">
        <v>0</v>
      </c>
      <c r="D874" s="97">
        <v>100</v>
      </c>
      <c r="E874" s="97">
        <v>100</v>
      </c>
      <c r="F874" s="161">
        <f t="shared" si="43"/>
        <v>83.3333333333333</v>
      </c>
      <c r="G874" s="161">
        <f t="shared" si="44"/>
        <v>0</v>
      </c>
      <c r="H874" s="161">
        <f t="shared" si="45"/>
        <v>0</v>
      </c>
    </row>
    <row r="875" ht="18" customHeight="1" spans="1:8">
      <c r="A875" s="99" t="s">
        <v>842</v>
      </c>
      <c r="B875" s="162">
        <v>120</v>
      </c>
      <c r="C875" s="173">
        <v>1529</v>
      </c>
      <c r="D875" s="97">
        <v>105</v>
      </c>
      <c r="E875" s="97">
        <v>1900</v>
      </c>
      <c r="F875" s="161">
        <f t="shared" si="43"/>
        <v>1583.33333333333</v>
      </c>
      <c r="G875" s="161">
        <f t="shared" si="44"/>
        <v>124.264224983649</v>
      </c>
      <c r="H875" s="161">
        <f t="shared" si="45"/>
        <v>1709.52380952381</v>
      </c>
    </row>
    <row r="876" ht="18" customHeight="1" spans="1:8">
      <c r="A876" s="99" t="s">
        <v>843</v>
      </c>
      <c r="B876" s="160">
        <v>400</v>
      </c>
      <c r="C876" s="160">
        <v>370</v>
      </c>
      <c r="D876" s="97">
        <v>398</v>
      </c>
      <c r="E876" s="97">
        <v>324</v>
      </c>
      <c r="F876" s="161">
        <f t="shared" si="43"/>
        <v>81</v>
      </c>
      <c r="G876" s="161">
        <f t="shared" si="44"/>
        <v>87.5675675675676</v>
      </c>
      <c r="H876" s="161">
        <f t="shared" si="45"/>
        <v>-18.5929648241206</v>
      </c>
    </row>
    <row r="877" ht="18" customHeight="1" spans="1:8">
      <c r="A877" s="99" t="s">
        <v>844</v>
      </c>
      <c r="B877" s="160">
        <v>0</v>
      </c>
      <c r="C877" s="160">
        <v>228</v>
      </c>
      <c r="D877" s="97"/>
      <c r="E877" s="97">
        <v>320</v>
      </c>
      <c r="F877" s="161">
        <f t="shared" si="43"/>
        <v>0</v>
      </c>
      <c r="G877" s="161">
        <f t="shared" si="44"/>
        <v>140.350877192982</v>
      </c>
      <c r="H877" s="161">
        <f t="shared" si="45"/>
        <v>0</v>
      </c>
    </row>
    <row r="878" ht="18" customHeight="1" spans="1:8">
      <c r="A878" s="99" t="s">
        <v>845</v>
      </c>
      <c r="B878" s="97">
        <v>0</v>
      </c>
      <c r="C878" s="97">
        <v>0</v>
      </c>
      <c r="D878" s="97">
        <v>0</v>
      </c>
      <c r="E878" s="97">
        <v>0</v>
      </c>
      <c r="F878" s="161">
        <f t="shared" si="43"/>
        <v>0</v>
      </c>
      <c r="G878" s="161">
        <f t="shared" si="44"/>
        <v>0</v>
      </c>
      <c r="H878" s="161">
        <f t="shared" si="45"/>
        <v>0</v>
      </c>
    </row>
    <row r="879" ht="18" customHeight="1" spans="1:8">
      <c r="A879" s="99" t="s">
        <v>846</v>
      </c>
      <c r="B879" s="97">
        <v>400</v>
      </c>
      <c r="C879" s="97">
        <v>216</v>
      </c>
      <c r="D879" s="97">
        <v>375</v>
      </c>
      <c r="E879" s="97">
        <v>221</v>
      </c>
      <c r="F879" s="161">
        <f t="shared" si="43"/>
        <v>55.25</v>
      </c>
      <c r="G879" s="161">
        <f t="shared" si="44"/>
        <v>102.314814814815</v>
      </c>
      <c r="H879" s="161">
        <f t="shared" si="45"/>
        <v>-41.0666666666667</v>
      </c>
    </row>
    <row r="880" ht="18" customHeight="1" spans="1:8">
      <c r="A880" s="99" t="s">
        <v>847</v>
      </c>
      <c r="B880" s="160">
        <v>1800</v>
      </c>
      <c r="C880" s="160">
        <v>2986</v>
      </c>
      <c r="D880" s="97">
        <v>1784</v>
      </c>
      <c r="E880" s="97">
        <v>3813</v>
      </c>
      <c r="F880" s="161">
        <f t="shared" si="43"/>
        <v>211.833333333333</v>
      </c>
      <c r="G880" s="161">
        <f t="shared" si="44"/>
        <v>127.695914266577</v>
      </c>
      <c r="H880" s="161">
        <f t="shared" si="45"/>
        <v>113.733183856502</v>
      </c>
    </row>
    <row r="881" ht="18" customHeight="1" spans="1:8">
      <c r="A881" s="99" t="s">
        <v>848</v>
      </c>
      <c r="B881" s="164">
        <f>SUM(B882:B905)</f>
        <v>11280</v>
      </c>
      <c r="C881" s="174">
        <f>SUM(C882:C905)</f>
        <v>8766</v>
      </c>
      <c r="D881" s="97">
        <f>SUM(D882:D905)</f>
        <v>10920</v>
      </c>
      <c r="E881" s="97">
        <f>SUM(E882:E905)</f>
        <v>9473</v>
      </c>
      <c r="F881" s="161">
        <f t="shared" si="43"/>
        <v>83.9804964539007</v>
      </c>
      <c r="G881" s="161">
        <f t="shared" si="44"/>
        <v>108.065252110427</v>
      </c>
      <c r="H881" s="161">
        <f t="shared" si="45"/>
        <v>-13.2509157509157</v>
      </c>
    </row>
    <row r="882" ht="18" customHeight="1" spans="1:8">
      <c r="A882" s="99" t="s">
        <v>202</v>
      </c>
      <c r="B882" s="160">
        <v>850</v>
      </c>
      <c r="C882" s="160">
        <v>694</v>
      </c>
      <c r="D882" s="97">
        <v>778</v>
      </c>
      <c r="E882" s="97">
        <v>709</v>
      </c>
      <c r="F882" s="161">
        <f t="shared" si="43"/>
        <v>83.4117647058823</v>
      </c>
      <c r="G882" s="161">
        <f t="shared" si="44"/>
        <v>102.161383285303</v>
      </c>
      <c r="H882" s="161">
        <f t="shared" si="45"/>
        <v>-8.86889460154242</v>
      </c>
    </row>
    <row r="883" ht="18" customHeight="1" spans="1:8">
      <c r="A883" s="99" t="s">
        <v>203</v>
      </c>
      <c r="B883" s="160">
        <v>0</v>
      </c>
      <c r="C883" s="160">
        <v>0</v>
      </c>
      <c r="D883" s="97">
        <v>0</v>
      </c>
      <c r="E883" s="97">
        <v>0</v>
      </c>
      <c r="F883" s="161">
        <f t="shared" si="43"/>
        <v>0</v>
      </c>
      <c r="G883" s="161">
        <f t="shared" si="44"/>
        <v>0</v>
      </c>
      <c r="H883" s="161">
        <f t="shared" si="45"/>
        <v>0</v>
      </c>
    </row>
    <row r="884" ht="18" customHeight="1" spans="1:8">
      <c r="A884" s="99" t="s">
        <v>204</v>
      </c>
      <c r="B884" s="162">
        <v>0</v>
      </c>
      <c r="C884" s="173">
        <v>0</v>
      </c>
      <c r="D884" s="97">
        <v>0</v>
      </c>
      <c r="E884" s="97">
        <v>0</v>
      </c>
      <c r="F884" s="161">
        <f t="shared" si="43"/>
        <v>0</v>
      </c>
      <c r="G884" s="161">
        <f t="shared" si="44"/>
        <v>0</v>
      </c>
      <c r="H884" s="161">
        <f t="shared" si="45"/>
        <v>0</v>
      </c>
    </row>
    <row r="885" ht="18" customHeight="1" spans="1:8">
      <c r="A885" s="99" t="s">
        <v>849</v>
      </c>
      <c r="B885" s="164">
        <v>2900</v>
      </c>
      <c r="C885" s="188">
        <v>2523</v>
      </c>
      <c r="D885" s="97">
        <v>2840</v>
      </c>
      <c r="E885" s="97">
        <v>2646</v>
      </c>
      <c r="F885" s="161">
        <f t="shared" si="43"/>
        <v>91.2413793103448</v>
      </c>
      <c r="G885" s="161">
        <f t="shared" si="44"/>
        <v>104.87514863258</v>
      </c>
      <c r="H885" s="161">
        <f t="shared" si="45"/>
        <v>-6.83098591549296</v>
      </c>
    </row>
    <row r="886" ht="18" customHeight="1" spans="1:8">
      <c r="A886" s="99" t="s">
        <v>850</v>
      </c>
      <c r="B886" s="164">
        <v>60</v>
      </c>
      <c r="C886" s="187">
        <v>90</v>
      </c>
      <c r="D886" s="97">
        <v>50</v>
      </c>
      <c r="E886" s="97">
        <v>59</v>
      </c>
      <c r="F886" s="161">
        <f t="shared" si="43"/>
        <v>98.3333333333333</v>
      </c>
      <c r="G886" s="161">
        <f t="shared" si="44"/>
        <v>65.5555555555556</v>
      </c>
      <c r="H886" s="161">
        <f t="shared" si="45"/>
        <v>18</v>
      </c>
    </row>
    <row r="887" ht="18" customHeight="1" spans="1:8">
      <c r="A887" s="99" t="s">
        <v>851</v>
      </c>
      <c r="B887" s="162">
        <v>0</v>
      </c>
      <c r="C887" s="173">
        <v>0</v>
      </c>
      <c r="D887" s="97">
        <v>0</v>
      </c>
      <c r="E887" s="97">
        <v>0</v>
      </c>
      <c r="F887" s="161">
        <f t="shared" si="43"/>
        <v>0</v>
      </c>
      <c r="G887" s="161">
        <f t="shared" si="44"/>
        <v>0</v>
      </c>
      <c r="H887" s="161">
        <f t="shared" si="45"/>
        <v>0</v>
      </c>
    </row>
    <row r="888" ht="18" customHeight="1" spans="1:8">
      <c r="A888" s="99" t="s">
        <v>852</v>
      </c>
      <c r="B888" s="164">
        <v>0</v>
      </c>
      <c r="C888" s="191">
        <v>290</v>
      </c>
      <c r="D888" s="97">
        <v>0</v>
      </c>
      <c r="E888" s="97">
        <v>254</v>
      </c>
      <c r="F888" s="161">
        <f t="shared" si="43"/>
        <v>0</v>
      </c>
      <c r="G888" s="161">
        <f t="shared" si="44"/>
        <v>87.5862068965517</v>
      </c>
      <c r="H888" s="161">
        <f t="shared" si="45"/>
        <v>0</v>
      </c>
    </row>
    <row r="889" ht="18" customHeight="1" spans="1:8">
      <c r="A889" s="99" t="s">
        <v>853</v>
      </c>
      <c r="B889" s="162">
        <v>1850</v>
      </c>
      <c r="C889" s="173">
        <v>1478</v>
      </c>
      <c r="D889" s="97">
        <v>1800</v>
      </c>
      <c r="E889" s="97">
        <v>1295</v>
      </c>
      <c r="F889" s="161">
        <f t="shared" si="43"/>
        <v>70</v>
      </c>
      <c r="G889" s="161">
        <f t="shared" si="44"/>
        <v>87.6184032476319</v>
      </c>
      <c r="H889" s="161">
        <f t="shared" si="45"/>
        <v>-28.0555555555556</v>
      </c>
    </row>
    <row r="890" ht="18" customHeight="1" spans="1:8">
      <c r="A890" s="99" t="s">
        <v>854</v>
      </c>
      <c r="B890" s="162">
        <v>1000</v>
      </c>
      <c r="C890" s="173">
        <v>920</v>
      </c>
      <c r="D890" s="97">
        <v>964</v>
      </c>
      <c r="E890" s="97">
        <v>969</v>
      </c>
      <c r="F890" s="161">
        <f t="shared" si="43"/>
        <v>96.9</v>
      </c>
      <c r="G890" s="161">
        <f t="shared" si="44"/>
        <v>105.326086956522</v>
      </c>
      <c r="H890" s="161">
        <f t="shared" si="45"/>
        <v>0.518672199170123</v>
      </c>
    </row>
    <row r="891" ht="18" customHeight="1" spans="1:8">
      <c r="A891" s="99" t="s">
        <v>855</v>
      </c>
      <c r="B891" s="162">
        <v>0</v>
      </c>
      <c r="C891" s="173">
        <v>0</v>
      </c>
      <c r="D891" s="97"/>
      <c r="E891" s="97">
        <v>0</v>
      </c>
      <c r="F891" s="161">
        <f t="shared" si="43"/>
        <v>0</v>
      </c>
      <c r="G891" s="161">
        <f t="shared" si="44"/>
        <v>0</v>
      </c>
      <c r="H891" s="161">
        <f t="shared" si="45"/>
        <v>0</v>
      </c>
    </row>
    <row r="892" ht="18" customHeight="1" spans="1:8">
      <c r="A892" s="99" t="s">
        <v>856</v>
      </c>
      <c r="B892" s="164">
        <v>0</v>
      </c>
      <c r="C892" s="171">
        <v>0</v>
      </c>
      <c r="D892" s="97">
        <v>0</v>
      </c>
      <c r="E892" s="97">
        <v>0</v>
      </c>
      <c r="F892" s="161">
        <f t="shared" si="43"/>
        <v>0</v>
      </c>
      <c r="G892" s="161">
        <f t="shared" si="44"/>
        <v>0</v>
      </c>
      <c r="H892" s="161">
        <f t="shared" si="45"/>
        <v>0</v>
      </c>
    </row>
    <row r="893" ht="18" customHeight="1" spans="1:8">
      <c r="A893" s="99" t="s">
        <v>857</v>
      </c>
      <c r="B893" s="162">
        <v>1200</v>
      </c>
      <c r="C893" s="189">
        <v>1001</v>
      </c>
      <c r="D893" s="97">
        <v>1180</v>
      </c>
      <c r="E893" s="97">
        <v>1041</v>
      </c>
      <c r="F893" s="161">
        <f t="shared" si="43"/>
        <v>86.75</v>
      </c>
      <c r="G893" s="161">
        <f t="shared" si="44"/>
        <v>103.996003996004</v>
      </c>
      <c r="H893" s="161">
        <f t="shared" si="45"/>
        <v>-11.7796610169492</v>
      </c>
    </row>
    <row r="894" ht="18" customHeight="1" spans="1:8">
      <c r="A894" s="99" t="s">
        <v>858</v>
      </c>
      <c r="B894" s="162">
        <v>0</v>
      </c>
      <c r="C894" s="173">
        <v>0</v>
      </c>
      <c r="D894" s="97"/>
      <c r="E894" s="97">
        <v>0</v>
      </c>
      <c r="F894" s="161">
        <f t="shared" si="43"/>
        <v>0</v>
      </c>
      <c r="G894" s="161">
        <f t="shared" si="44"/>
        <v>0</v>
      </c>
      <c r="H894" s="161">
        <f t="shared" si="45"/>
        <v>0</v>
      </c>
    </row>
    <row r="895" ht="18" customHeight="1" spans="1:8">
      <c r="A895" s="99" t="s">
        <v>859</v>
      </c>
      <c r="B895" s="164">
        <v>0</v>
      </c>
      <c r="C895" s="191">
        <v>0</v>
      </c>
      <c r="D895" s="97">
        <v>0</v>
      </c>
      <c r="E895" s="97">
        <v>0</v>
      </c>
      <c r="F895" s="161">
        <f t="shared" si="43"/>
        <v>0</v>
      </c>
      <c r="G895" s="161">
        <f t="shared" si="44"/>
        <v>0</v>
      </c>
      <c r="H895" s="161">
        <f t="shared" si="45"/>
        <v>0</v>
      </c>
    </row>
    <row r="896" ht="18" customHeight="1" spans="1:8">
      <c r="A896" s="99" t="s">
        <v>860</v>
      </c>
      <c r="B896" s="162">
        <v>0</v>
      </c>
      <c r="C896" s="173">
        <v>0</v>
      </c>
      <c r="D896" s="97">
        <v>0</v>
      </c>
      <c r="E896" s="97">
        <v>0</v>
      </c>
      <c r="F896" s="161">
        <f t="shared" si="43"/>
        <v>0</v>
      </c>
      <c r="G896" s="161">
        <f t="shared" si="44"/>
        <v>0</v>
      </c>
      <c r="H896" s="161">
        <f t="shared" si="45"/>
        <v>0</v>
      </c>
    </row>
    <row r="897" ht="18" customHeight="1" spans="1:8">
      <c r="A897" s="99" t="s">
        <v>861</v>
      </c>
      <c r="B897" s="164">
        <v>0</v>
      </c>
      <c r="C897" s="188">
        <v>0</v>
      </c>
      <c r="D897" s="97">
        <v>0</v>
      </c>
      <c r="E897" s="97">
        <v>0</v>
      </c>
      <c r="F897" s="161">
        <f t="shared" si="43"/>
        <v>0</v>
      </c>
      <c r="G897" s="161">
        <f t="shared" si="44"/>
        <v>0</v>
      </c>
      <c r="H897" s="161">
        <f t="shared" si="45"/>
        <v>0</v>
      </c>
    </row>
    <row r="898" ht="18" customHeight="1" spans="1:8">
      <c r="A898" s="99" t="s">
        <v>862</v>
      </c>
      <c r="B898" s="164">
        <v>0</v>
      </c>
      <c r="C898" s="187">
        <v>0</v>
      </c>
      <c r="D898" s="97">
        <v>0</v>
      </c>
      <c r="E898" s="97">
        <v>0</v>
      </c>
      <c r="F898" s="161">
        <f t="shared" si="43"/>
        <v>0</v>
      </c>
      <c r="G898" s="161">
        <f t="shared" si="44"/>
        <v>0</v>
      </c>
      <c r="H898" s="161">
        <f t="shared" si="45"/>
        <v>0</v>
      </c>
    </row>
    <row r="899" ht="18" customHeight="1" spans="1:8">
      <c r="A899" s="99" t="s">
        <v>863</v>
      </c>
      <c r="B899" s="162">
        <v>0</v>
      </c>
      <c r="C899" s="173">
        <v>5</v>
      </c>
      <c r="D899" s="97"/>
      <c r="E899" s="97">
        <v>4</v>
      </c>
      <c r="F899" s="161">
        <f t="shared" si="43"/>
        <v>0</v>
      </c>
      <c r="G899" s="161">
        <f t="shared" si="44"/>
        <v>80</v>
      </c>
      <c r="H899" s="161">
        <f t="shared" si="45"/>
        <v>0</v>
      </c>
    </row>
    <row r="900" ht="18" customHeight="1" spans="1:8">
      <c r="A900" s="99" t="s">
        <v>864</v>
      </c>
      <c r="B900" s="162">
        <v>0</v>
      </c>
      <c r="C900" s="173">
        <v>0</v>
      </c>
      <c r="D900" s="97">
        <v>0</v>
      </c>
      <c r="E900" s="97">
        <v>0</v>
      </c>
      <c r="F900" s="161">
        <f t="shared" si="43"/>
        <v>0</v>
      </c>
      <c r="G900" s="161">
        <f t="shared" si="44"/>
        <v>0</v>
      </c>
      <c r="H900" s="161">
        <f t="shared" si="45"/>
        <v>0</v>
      </c>
    </row>
    <row r="901" ht="18" customHeight="1" spans="1:8">
      <c r="A901" s="99" t="s">
        <v>865</v>
      </c>
      <c r="B901" s="162">
        <v>900</v>
      </c>
      <c r="C901" s="173">
        <v>617</v>
      </c>
      <c r="D901" s="97">
        <v>825</v>
      </c>
      <c r="E901" s="97">
        <v>541</v>
      </c>
      <c r="F901" s="161">
        <f t="shared" ref="F901:F964" si="50">IF(B901&lt;&gt;0,(E901/B901)*100,0)</f>
        <v>60.1111111111111</v>
      </c>
      <c r="G901" s="161">
        <f t="shared" ref="G901:G964" si="51">IF(C901&lt;&gt;0,(E901/C901)*100,0)</f>
        <v>87.6823338735819</v>
      </c>
      <c r="H901" s="161">
        <f t="shared" ref="H901:H964" si="52">IF(D901&lt;&gt;0,(E901/D901-1)*100,0)</f>
        <v>-34.4242424242424</v>
      </c>
    </row>
    <row r="902" ht="18" customHeight="1" spans="1:8">
      <c r="A902" s="99" t="s">
        <v>866</v>
      </c>
      <c r="B902" s="162">
        <v>0</v>
      </c>
      <c r="C902" s="173">
        <v>0</v>
      </c>
      <c r="D902" s="97">
        <v>0</v>
      </c>
      <c r="E902" s="97">
        <v>0</v>
      </c>
      <c r="F902" s="161">
        <f t="shared" si="50"/>
        <v>0</v>
      </c>
      <c r="G902" s="161">
        <f t="shared" si="51"/>
        <v>0</v>
      </c>
      <c r="H902" s="161">
        <f t="shared" si="52"/>
        <v>0</v>
      </c>
    </row>
    <row r="903" ht="18" customHeight="1" spans="1:8">
      <c r="A903" s="99" t="s">
        <v>867</v>
      </c>
      <c r="B903" s="162">
        <v>0</v>
      </c>
      <c r="C903" s="193">
        <v>0</v>
      </c>
      <c r="D903" s="97">
        <v>0</v>
      </c>
      <c r="E903" s="97">
        <v>0</v>
      </c>
      <c r="F903" s="161">
        <f t="shared" si="50"/>
        <v>0</v>
      </c>
      <c r="G903" s="161">
        <f t="shared" si="51"/>
        <v>0</v>
      </c>
      <c r="H903" s="161">
        <f t="shared" si="52"/>
        <v>0</v>
      </c>
    </row>
    <row r="904" ht="18" customHeight="1" spans="1:8">
      <c r="A904" s="99" t="s">
        <v>868</v>
      </c>
      <c r="B904" s="162">
        <v>0</v>
      </c>
      <c r="C904" s="173">
        <v>0</v>
      </c>
      <c r="D904" s="97">
        <v>0</v>
      </c>
      <c r="E904" s="97">
        <v>0</v>
      </c>
      <c r="F904" s="161">
        <f t="shared" si="50"/>
        <v>0</v>
      </c>
      <c r="G904" s="161">
        <f t="shared" si="51"/>
        <v>0</v>
      </c>
      <c r="H904" s="161">
        <f t="shared" si="52"/>
        <v>0</v>
      </c>
    </row>
    <row r="905" ht="18" customHeight="1" spans="1:8">
      <c r="A905" s="99" t="s">
        <v>869</v>
      </c>
      <c r="B905" s="164">
        <v>2520</v>
      </c>
      <c r="C905" s="171">
        <v>1148</v>
      </c>
      <c r="D905" s="97">
        <v>2483</v>
      </c>
      <c r="E905" s="97">
        <v>1955</v>
      </c>
      <c r="F905" s="161">
        <f t="shared" si="50"/>
        <v>77.5793650793651</v>
      </c>
      <c r="G905" s="161">
        <f t="shared" si="51"/>
        <v>170.296167247387</v>
      </c>
      <c r="H905" s="161">
        <f t="shared" si="52"/>
        <v>-21.2645992750705</v>
      </c>
    </row>
    <row r="906" ht="18" customHeight="1" spans="1:8">
      <c r="A906" s="99" t="s">
        <v>870</v>
      </c>
      <c r="B906" s="164">
        <f>SUM(B907:B931)</f>
        <v>12650</v>
      </c>
      <c r="C906" s="174">
        <f>SUM(C907:C931)</f>
        <v>12133</v>
      </c>
      <c r="D906" s="97">
        <f>SUM(D907:D931)</f>
        <v>12112</v>
      </c>
      <c r="E906" s="97">
        <f>SUM(E907:E931)</f>
        <v>9455</v>
      </c>
      <c r="F906" s="161">
        <f t="shared" si="50"/>
        <v>74.7430830039526</v>
      </c>
      <c r="G906" s="161">
        <f t="shared" si="51"/>
        <v>77.927965053985</v>
      </c>
      <c r="H906" s="161">
        <f t="shared" si="52"/>
        <v>-21.9369220607662</v>
      </c>
    </row>
    <row r="907" ht="18" customHeight="1" spans="1:8">
      <c r="A907" s="99" t="s">
        <v>202</v>
      </c>
      <c r="B907" s="162">
        <v>1200</v>
      </c>
      <c r="C907" s="173">
        <v>733</v>
      </c>
      <c r="D907" s="97">
        <v>1115</v>
      </c>
      <c r="E907" s="97">
        <v>769</v>
      </c>
      <c r="F907" s="161">
        <f t="shared" si="50"/>
        <v>64.0833333333333</v>
      </c>
      <c r="G907" s="161">
        <f t="shared" si="51"/>
        <v>104.911323328786</v>
      </c>
      <c r="H907" s="161">
        <f t="shared" si="52"/>
        <v>-31.0313901345291</v>
      </c>
    </row>
    <row r="908" ht="18" customHeight="1" spans="1:8">
      <c r="A908" s="99" t="s">
        <v>203</v>
      </c>
      <c r="B908" s="160">
        <v>0</v>
      </c>
      <c r="C908" s="160">
        <v>0</v>
      </c>
      <c r="D908" s="97">
        <v>0</v>
      </c>
      <c r="E908" s="97">
        <v>0</v>
      </c>
      <c r="F908" s="161">
        <f t="shared" si="50"/>
        <v>0</v>
      </c>
      <c r="G908" s="161">
        <f t="shared" si="51"/>
        <v>0</v>
      </c>
      <c r="H908" s="161">
        <f t="shared" si="52"/>
        <v>0</v>
      </c>
    </row>
    <row r="909" ht="18" customHeight="1" spans="1:8">
      <c r="A909" s="99" t="s">
        <v>204</v>
      </c>
      <c r="B909" s="162">
        <v>0</v>
      </c>
      <c r="C909" s="168">
        <v>0</v>
      </c>
      <c r="D909" s="97">
        <v>0</v>
      </c>
      <c r="E909" s="97">
        <v>0</v>
      </c>
      <c r="F909" s="161">
        <f t="shared" si="50"/>
        <v>0</v>
      </c>
      <c r="G909" s="161">
        <f t="shared" si="51"/>
        <v>0</v>
      </c>
      <c r="H909" s="161">
        <f t="shared" si="52"/>
        <v>0</v>
      </c>
    </row>
    <row r="910" ht="18" customHeight="1" spans="1:8">
      <c r="A910" s="99" t="s">
        <v>871</v>
      </c>
      <c r="B910" s="164">
        <v>0</v>
      </c>
      <c r="C910" s="171">
        <v>0</v>
      </c>
      <c r="D910" s="97">
        <v>0</v>
      </c>
      <c r="E910" s="97">
        <v>0</v>
      </c>
      <c r="F910" s="161">
        <f t="shared" si="50"/>
        <v>0</v>
      </c>
      <c r="G910" s="161">
        <f t="shared" si="51"/>
        <v>0</v>
      </c>
      <c r="H910" s="161">
        <f t="shared" si="52"/>
        <v>0</v>
      </c>
    </row>
    <row r="911" ht="18" customHeight="1" spans="1:8">
      <c r="A911" s="99" t="s">
        <v>872</v>
      </c>
      <c r="B911" s="164">
        <v>6300</v>
      </c>
      <c r="C911" s="171">
        <v>5785</v>
      </c>
      <c r="D911" s="97">
        <v>6093</v>
      </c>
      <c r="E911" s="97">
        <v>3695</v>
      </c>
      <c r="F911" s="161">
        <f t="shared" si="50"/>
        <v>58.6507936507937</v>
      </c>
      <c r="G911" s="161">
        <f t="shared" si="51"/>
        <v>63.8720829732066</v>
      </c>
      <c r="H911" s="161">
        <f t="shared" si="52"/>
        <v>-39.3566387657968</v>
      </c>
    </row>
    <row r="912" ht="18" customHeight="1" spans="1:8">
      <c r="A912" s="99" t="s">
        <v>873</v>
      </c>
      <c r="B912" s="162">
        <v>750</v>
      </c>
      <c r="C912" s="193">
        <v>727</v>
      </c>
      <c r="D912" s="97">
        <v>659</v>
      </c>
      <c r="E912" s="97">
        <v>370</v>
      </c>
      <c r="F912" s="161">
        <f t="shared" si="50"/>
        <v>49.3333333333333</v>
      </c>
      <c r="G912" s="161">
        <f t="shared" si="51"/>
        <v>50.8940852819807</v>
      </c>
      <c r="H912" s="161">
        <f t="shared" si="52"/>
        <v>-43.8543247344461</v>
      </c>
    </row>
    <row r="913" ht="18" customHeight="1" spans="1:8">
      <c r="A913" s="99" t="s">
        <v>874</v>
      </c>
      <c r="B913" s="162">
        <v>0</v>
      </c>
      <c r="C913" s="173">
        <v>0</v>
      </c>
      <c r="D913" s="97">
        <v>0</v>
      </c>
      <c r="E913" s="97">
        <v>0</v>
      </c>
      <c r="F913" s="161">
        <f t="shared" si="50"/>
        <v>0</v>
      </c>
      <c r="G913" s="161">
        <f t="shared" si="51"/>
        <v>0</v>
      </c>
      <c r="H913" s="161">
        <f t="shared" si="52"/>
        <v>0</v>
      </c>
    </row>
    <row r="914" ht="18" customHeight="1" spans="1:8">
      <c r="A914" s="99" t="s">
        <v>875</v>
      </c>
      <c r="B914" s="164">
        <v>0</v>
      </c>
      <c r="C914" s="190">
        <v>0</v>
      </c>
      <c r="D914" s="97">
        <v>0</v>
      </c>
      <c r="E914" s="97">
        <v>0</v>
      </c>
      <c r="F914" s="161">
        <f t="shared" si="50"/>
        <v>0</v>
      </c>
      <c r="G914" s="161">
        <f t="shared" si="51"/>
        <v>0</v>
      </c>
      <c r="H914" s="161">
        <f t="shared" si="52"/>
        <v>0</v>
      </c>
    </row>
    <row r="915" ht="18" customHeight="1" spans="1:8">
      <c r="A915" s="99" t="s">
        <v>876</v>
      </c>
      <c r="B915" s="164">
        <v>0</v>
      </c>
      <c r="C915" s="187">
        <v>0</v>
      </c>
      <c r="D915" s="97">
        <v>0</v>
      </c>
      <c r="E915" s="97">
        <v>0</v>
      </c>
      <c r="F915" s="161">
        <f t="shared" si="50"/>
        <v>0</v>
      </c>
      <c r="G915" s="161">
        <f t="shared" si="51"/>
        <v>0</v>
      </c>
      <c r="H915" s="161">
        <f t="shared" si="52"/>
        <v>0</v>
      </c>
    </row>
    <row r="916" ht="18" customHeight="1" spans="1:8">
      <c r="A916" s="99" t="s">
        <v>877</v>
      </c>
      <c r="B916" s="164">
        <v>20</v>
      </c>
      <c r="C916" s="171">
        <v>6</v>
      </c>
      <c r="D916" s="97">
        <v>16</v>
      </c>
      <c r="E916" s="97">
        <v>5</v>
      </c>
      <c r="F916" s="161">
        <f t="shared" si="50"/>
        <v>25</v>
      </c>
      <c r="G916" s="161">
        <f t="shared" si="51"/>
        <v>83.3333333333333</v>
      </c>
      <c r="H916" s="161">
        <f t="shared" si="52"/>
        <v>-68.75</v>
      </c>
    </row>
    <row r="917" ht="18" customHeight="1" spans="1:8">
      <c r="A917" s="99" t="s">
        <v>878</v>
      </c>
      <c r="B917" s="162">
        <v>750</v>
      </c>
      <c r="C917" s="193">
        <v>653</v>
      </c>
      <c r="D917" s="97">
        <v>694</v>
      </c>
      <c r="E917" s="97">
        <v>663</v>
      </c>
      <c r="F917" s="161">
        <f t="shared" si="50"/>
        <v>88.4</v>
      </c>
      <c r="G917" s="161">
        <f t="shared" si="51"/>
        <v>101.531393568147</v>
      </c>
      <c r="H917" s="161">
        <f t="shared" si="52"/>
        <v>-4.46685878962536</v>
      </c>
    </row>
    <row r="918" ht="18" customHeight="1" spans="1:8">
      <c r="A918" s="99" t="s">
        <v>879</v>
      </c>
      <c r="B918" s="162">
        <v>0</v>
      </c>
      <c r="C918" s="173">
        <v>0</v>
      </c>
      <c r="D918" s="97">
        <v>0</v>
      </c>
      <c r="E918" s="97">
        <v>0</v>
      </c>
      <c r="F918" s="161">
        <f t="shared" si="50"/>
        <v>0</v>
      </c>
      <c r="G918" s="161">
        <f t="shared" si="51"/>
        <v>0</v>
      </c>
      <c r="H918" s="161">
        <f t="shared" si="52"/>
        <v>0</v>
      </c>
    </row>
    <row r="919" ht="18" customHeight="1" spans="1:8">
      <c r="A919" s="99" t="s">
        <v>880</v>
      </c>
      <c r="B919" s="162">
        <v>0</v>
      </c>
      <c r="C919" s="173">
        <v>0</v>
      </c>
      <c r="D919" s="97">
        <v>0</v>
      </c>
      <c r="E919" s="97">
        <v>0</v>
      </c>
      <c r="F919" s="161">
        <f t="shared" si="50"/>
        <v>0</v>
      </c>
      <c r="G919" s="161">
        <f t="shared" si="51"/>
        <v>0</v>
      </c>
      <c r="H919" s="161">
        <f t="shared" si="52"/>
        <v>0</v>
      </c>
    </row>
    <row r="920" ht="18" customHeight="1" spans="1:8">
      <c r="A920" s="99" t="s">
        <v>881</v>
      </c>
      <c r="B920" s="164">
        <v>20</v>
      </c>
      <c r="C920" s="190">
        <v>34</v>
      </c>
      <c r="D920" s="97">
        <v>20</v>
      </c>
      <c r="E920" s="97">
        <v>30</v>
      </c>
      <c r="F920" s="161">
        <f t="shared" si="50"/>
        <v>150</v>
      </c>
      <c r="G920" s="161">
        <f t="shared" si="51"/>
        <v>88.2352941176471</v>
      </c>
      <c r="H920" s="161">
        <f t="shared" si="52"/>
        <v>50</v>
      </c>
    </row>
    <row r="921" ht="18" customHeight="1" spans="1:8">
      <c r="A921" s="99" t="s">
        <v>882</v>
      </c>
      <c r="B921" s="162">
        <v>0</v>
      </c>
      <c r="C921" s="194">
        <v>536</v>
      </c>
      <c r="D921" s="97"/>
      <c r="E921" s="97">
        <v>470</v>
      </c>
      <c r="F921" s="161">
        <f t="shared" si="50"/>
        <v>0</v>
      </c>
      <c r="G921" s="161">
        <f t="shared" si="51"/>
        <v>87.6865671641791</v>
      </c>
      <c r="H921" s="161">
        <f t="shared" si="52"/>
        <v>0</v>
      </c>
    </row>
    <row r="922" ht="18" customHeight="1" spans="1:8">
      <c r="A922" s="99" t="s">
        <v>883</v>
      </c>
      <c r="B922" s="164">
        <v>0</v>
      </c>
      <c r="C922" s="171">
        <v>55</v>
      </c>
      <c r="D922" s="97"/>
      <c r="E922" s="97">
        <v>48</v>
      </c>
      <c r="F922" s="161">
        <f t="shared" si="50"/>
        <v>0</v>
      </c>
      <c r="G922" s="161">
        <f t="shared" si="51"/>
        <v>87.2727272727273</v>
      </c>
      <c r="H922" s="161">
        <f t="shared" si="52"/>
        <v>0</v>
      </c>
    </row>
    <row r="923" ht="18" customHeight="1" spans="1:8">
      <c r="A923" s="99" t="s">
        <v>884</v>
      </c>
      <c r="B923" s="164">
        <v>0</v>
      </c>
      <c r="C923" s="188">
        <v>0</v>
      </c>
      <c r="D923" s="97">
        <v>0</v>
      </c>
      <c r="E923" s="97">
        <v>0</v>
      </c>
      <c r="F923" s="161">
        <f t="shared" si="50"/>
        <v>0</v>
      </c>
      <c r="G923" s="161">
        <f t="shared" si="51"/>
        <v>0</v>
      </c>
      <c r="H923" s="161">
        <f t="shared" si="52"/>
        <v>0</v>
      </c>
    </row>
    <row r="924" ht="18" customHeight="1" spans="1:8">
      <c r="A924" s="99" t="s">
        <v>885</v>
      </c>
      <c r="B924" s="164">
        <v>0</v>
      </c>
      <c r="C924" s="190">
        <v>0</v>
      </c>
      <c r="D924" s="97">
        <v>0</v>
      </c>
      <c r="E924" s="97">
        <v>0</v>
      </c>
      <c r="F924" s="161">
        <f t="shared" si="50"/>
        <v>0</v>
      </c>
      <c r="G924" s="161">
        <f t="shared" si="51"/>
        <v>0</v>
      </c>
      <c r="H924" s="161">
        <f t="shared" si="52"/>
        <v>0</v>
      </c>
    </row>
    <row r="925" ht="18" customHeight="1" spans="1:8">
      <c r="A925" s="99" t="s">
        <v>886</v>
      </c>
      <c r="B925" s="164">
        <v>10</v>
      </c>
      <c r="C925" s="190">
        <v>0</v>
      </c>
      <c r="D925" s="97">
        <v>6</v>
      </c>
      <c r="E925" s="97">
        <v>0</v>
      </c>
      <c r="F925" s="161">
        <f t="shared" si="50"/>
        <v>0</v>
      </c>
      <c r="G925" s="161">
        <f t="shared" si="51"/>
        <v>0</v>
      </c>
      <c r="H925" s="161">
        <f t="shared" si="52"/>
        <v>-100</v>
      </c>
    </row>
    <row r="926" ht="18" customHeight="1" spans="1:8">
      <c r="A926" s="99" t="s">
        <v>887</v>
      </c>
      <c r="B926" s="164">
        <v>0</v>
      </c>
      <c r="C926" s="190">
        <v>0</v>
      </c>
      <c r="D926" s="97">
        <v>0</v>
      </c>
      <c r="E926" s="97">
        <v>0</v>
      </c>
      <c r="F926" s="161">
        <f t="shared" si="50"/>
        <v>0</v>
      </c>
      <c r="G926" s="161">
        <f t="shared" si="51"/>
        <v>0</v>
      </c>
      <c r="H926" s="161">
        <f t="shared" si="52"/>
        <v>0</v>
      </c>
    </row>
    <row r="927" ht="18" customHeight="1" spans="1:8">
      <c r="A927" s="99" t="s">
        <v>888</v>
      </c>
      <c r="B927" s="164">
        <v>0</v>
      </c>
      <c r="C927" s="190">
        <v>0</v>
      </c>
      <c r="D927" s="97">
        <v>0</v>
      </c>
      <c r="E927" s="97">
        <v>0</v>
      </c>
      <c r="F927" s="161">
        <f t="shared" si="50"/>
        <v>0</v>
      </c>
      <c r="G927" s="161">
        <f t="shared" si="51"/>
        <v>0</v>
      </c>
      <c r="H927" s="161">
        <f t="shared" si="52"/>
        <v>0</v>
      </c>
    </row>
    <row r="928" ht="18" customHeight="1" spans="1:8">
      <c r="A928" s="99" t="s">
        <v>861</v>
      </c>
      <c r="B928" s="164">
        <v>0</v>
      </c>
      <c r="C928" s="190">
        <v>0</v>
      </c>
      <c r="D928" s="97">
        <v>0</v>
      </c>
      <c r="E928" s="97">
        <v>0</v>
      </c>
      <c r="F928" s="161">
        <f t="shared" si="50"/>
        <v>0</v>
      </c>
      <c r="G928" s="161">
        <f t="shared" si="51"/>
        <v>0</v>
      </c>
      <c r="H928" s="161">
        <f t="shared" si="52"/>
        <v>0</v>
      </c>
    </row>
    <row r="929" ht="18" customHeight="1" spans="1:8">
      <c r="A929" s="99" t="s">
        <v>889</v>
      </c>
      <c r="B929" s="164">
        <v>0</v>
      </c>
      <c r="C929" s="190">
        <v>0</v>
      </c>
      <c r="D929" s="97">
        <v>0</v>
      </c>
      <c r="E929" s="97">
        <v>0</v>
      </c>
      <c r="F929" s="161">
        <f t="shared" si="50"/>
        <v>0</v>
      </c>
      <c r="G929" s="161">
        <f t="shared" si="51"/>
        <v>0</v>
      </c>
      <c r="H929" s="161">
        <f t="shared" si="52"/>
        <v>0</v>
      </c>
    </row>
    <row r="930" ht="18" customHeight="1" spans="1:8">
      <c r="A930" s="99" t="s">
        <v>890</v>
      </c>
      <c r="B930" s="164">
        <v>2200</v>
      </c>
      <c r="C930" s="190">
        <v>1566</v>
      </c>
      <c r="D930" s="97">
        <v>2126</v>
      </c>
      <c r="E930" s="97">
        <v>1362</v>
      </c>
      <c r="F930" s="161">
        <f t="shared" si="50"/>
        <v>61.9090909090909</v>
      </c>
      <c r="G930" s="161">
        <f t="shared" si="51"/>
        <v>86.9731800766284</v>
      </c>
      <c r="H930" s="161">
        <f t="shared" si="52"/>
        <v>-35.9360301034807</v>
      </c>
    </row>
    <row r="931" ht="18" customHeight="1" spans="1:8">
      <c r="A931" s="99" t="s">
        <v>891</v>
      </c>
      <c r="B931" s="164">
        <v>1400</v>
      </c>
      <c r="C931" s="190">
        <v>2038</v>
      </c>
      <c r="D931" s="97">
        <v>1383</v>
      </c>
      <c r="E931" s="97">
        <v>2043</v>
      </c>
      <c r="F931" s="161">
        <f t="shared" si="50"/>
        <v>145.928571428571</v>
      </c>
      <c r="G931" s="161">
        <f t="shared" si="51"/>
        <v>100.245338567223</v>
      </c>
      <c r="H931" s="161">
        <f t="shared" si="52"/>
        <v>47.7223427331887</v>
      </c>
    </row>
    <row r="932" ht="18" customHeight="1" spans="1:8">
      <c r="A932" s="99" t="s">
        <v>892</v>
      </c>
      <c r="B932" s="164">
        <f>SUM(B933:B942)</f>
        <v>0</v>
      </c>
      <c r="C932" s="174">
        <f>SUM(C933:C942)</f>
        <v>0</v>
      </c>
      <c r="D932" s="97">
        <f>SUM(D933:D942)</f>
        <v>0</v>
      </c>
      <c r="E932" s="97">
        <f>SUM(E933:E942)</f>
        <v>0</v>
      </c>
      <c r="F932" s="161">
        <f t="shared" si="50"/>
        <v>0</v>
      </c>
      <c r="G932" s="161">
        <f t="shared" si="51"/>
        <v>0</v>
      </c>
      <c r="H932" s="161">
        <f t="shared" si="52"/>
        <v>0</v>
      </c>
    </row>
    <row r="933" ht="18" customHeight="1" spans="1:8">
      <c r="A933" s="99" t="s">
        <v>202</v>
      </c>
      <c r="B933" s="164">
        <v>0</v>
      </c>
      <c r="C933" s="171">
        <v>0</v>
      </c>
      <c r="D933" s="97">
        <v>0</v>
      </c>
      <c r="E933" s="97">
        <v>0</v>
      </c>
      <c r="F933" s="161">
        <f t="shared" si="50"/>
        <v>0</v>
      </c>
      <c r="G933" s="161">
        <f t="shared" si="51"/>
        <v>0</v>
      </c>
      <c r="H933" s="161">
        <f t="shared" si="52"/>
        <v>0</v>
      </c>
    </row>
    <row r="934" ht="18" customHeight="1" spans="1:8">
      <c r="A934" s="99" t="s">
        <v>203</v>
      </c>
      <c r="B934" s="162">
        <v>0</v>
      </c>
      <c r="C934" s="193">
        <v>0</v>
      </c>
      <c r="D934" s="97">
        <v>0</v>
      </c>
      <c r="E934" s="97">
        <v>0</v>
      </c>
      <c r="F934" s="161">
        <f t="shared" si="50"/>
        <v>0</v>
      </c>
      <c r="G934" s="161">
        <f t="shared" si="51"/>
        <v>0</v>
      </c>
      <c r="H934" s="161">
        <f t="shared" si="52"/>
        <v>0</v>
      </c>
    </row>
    <row r="935" ht="18" customHeight="1" spans="1:8">
      <c r="A935" s="99" t="s">
        <v>204</v>
      </c>
      <c r="B935" s="162">
        <v>0</v>
      </c>
      <c r="C935" s="173">
        <v>0</v>
      </c>
      <c r="D935" s="97">
        <v>0</v>
      </c>
      <c r="E935" s="97">
        <v>0</v>
      </c>
      <c r="F935" s="161">
        <f t="shared" si="50"/>
        <v>0</v>
      </c>
      <c r="G935" s="161">
        <f t="shared" si="51"/>
        <v>0</v>
      </c>
      <c r="H935" s="161">
        <f t="shared" si="52"/>
        <v>0</v>
      </c>
    </row>
    <row r="936" ht="18" customHeight="1" spans="1:8">
      <c r="A936" s="99" t="s">
        <v>893</v>
      </c>
      <c r="B936" s="160">
        <v>0</v>
      </c>
      <c r="C936" s="160">
        <v>0</v>
      </c>
      <c r="D936" s="97">
        <v>0</v>
      </c>
      <c r="E936" s="97">
        <v>0</v>
      </c>
      <c r="F936" s="161">
        <f t="shared" si="50"/>
        <v>0</v>
      </c>
      <c r="G936" s="161">
        <f t="shared" si="51"/>
        <v>0</v>
      </c>
      <c r="H936" s="161">
        <f t="shared" si="52"/>
        <v>0</v>
      </c>
    </row>
    <row r="937" ht="18" customHeight="1" spans="1:8">
      <c r="A937" s="99" t="s">
        <v>894</v>
      </c>
      <c r="B937" s="162">
        <v>0</v>
      </c>
      <c r="C937" s="173">
        <v>0</v>
      </c>
      <c r="D937" s="97">
        <v>0</v>
      </c>
      <c r="E937" s="97">
        <v>0</v>
      </c>
      <c r="F937" s="161">
        <f t="shared" si="50"/>
        <v>0</v>
      </c>
      <c r="G937" s="161">
        <f t="shared" si="51"/>
        <v>0</v>
      </c>
      <c r="H937" s="161">
        <f t="shared" si="52"/>
        <v>0</v>
      </c>
    </row>
    <row r="938" ht="18" customHeight="1" spans="1:8">
      <c r="A938" s="99" t="s">
        <v>895</v>
      </c>
      <c r="B938" s="164">
        <v>0</v>
      </c>
      <c r="C938" s="188">
        <v>0</v>
      </c>
      <c r="D938" s="97">
        <v>0</v>
      </c>
      <c r="E938" s="97">
        <v>0</v>
      </c>
      <c r="F938" s="161">
        <f t="shared" si="50"/>
        <v>0</v>
      </c>
      <c r="G938" s="161">
        <f t="shared" si="51"/>
        <v>0</v>
      </c>
      <c r="H938" s="161">
        <f t="shared" si="52"/>
        <v>0</v>
      </c>
    </row>
    <row r="939" ht="18" customHeight="1" spans="1:8">
      <c r="A939" s="99" t="s">
        <v>896</v>
      </c>
      <c r="B939" s="164">
        <v>0</v>
      </c>
      <c r="C939" s="190">
        <v>0</v>
      </c>
      <c r="D939" s="97">
        <v>0</v>
      </c>
      <c r="E939" s="97">
        <v>0</v>
      </c>
      <c r="F939" s="161">
        <f t="shared" si="50"/>
        <v>0</v>
      </c>
      <c r="G939" s="161">
        <f t="shared" si="51"/>
        <v>0</v>
      </c>
      <c r="H939" s="161">
        <f t="shared" si="52"/>
        <v>0</v>
      </c>
    </row>
    <row r="940" ht="18" customHeight="1" spans="1:8">
      <c r="A940" s="99" t="s">
        <v>897</v>
      </c>
      <c r="B940" s="164">
        <v>0</v>
      </c>
      <c r="C940" s="187">
        <v>0</v>
      </c>
      <c r="D940" s="97">
        <v>0</v>
      </c>
      <c r="E940" s="97">
        <v>0</v>
      </c>
      <c r="F940" s="161">
        <f t="shared" si="50"/>
        <v>0</v>
      </c>
      <c r="G940" s="161">
        <f t="shared" si="51"/>
        <v>0</v>
      </c>
      <c r="H940" s="161">
        <f t="shared" si="52"/>
        <v>0</v>
      </c>
    </row>
    <row r="941" ht="18" customHeight="1" spans="1:8">
      <c r="A941" s="99" t="s">
        <v>898</v>
      </c>
      <c r="B941" s="162">
        <v>0</v>
      </c>
      <c r="C941" s="173">
        <v>0</v>
      </c>
      <c r="D941" s="97">
        <v>0</v>
      </c>
      <c r="E941" s="97">
        <v>0</v>
      </c>
      <c r="F941" s="161">
        <f t="shared" si="50"/>
        <v>0</v>
      </c>
      <c r="G941" s="161">
        <f t="shared" si="51"/>
        <v>0</v>
      </c>
      <c r="H941" s="161">
        <f t="shared" si="52"/>
        <v>0</v>
      </c>
    </row>
    <row r="942" ht="18" customHeight="1" spans="1:8">
      <c r="A942" s="99" t="s">
        <v>899</v>
      </c>
      <c r="B942" s="162">
        <v>0</v>
      </c>
      <c r="C942" s="173">
        <v>0</v>
      </c>
      <c r="D942" s="97">
        <v>0</v>
      </c>
      <c r="E942" s="97">
        <v>0</v>
      </c>
      <c r="F942" s="161">
        <f t="shared" si="50"/>
        <v>0</v>
      </c>
      <c r="G942" s="161">
        <f t="shared" si="51"/>
        <v>0</v>
      </c>
      <c r="H942" s="161">
        <f t="shared" si="52"/>
        <v>0</v>
      </c>
    </row>
    <row r="943" ht="18" customHeight="1" spans="1:8">
      <c r="A943" s="99" t="s">
        <v>900</v>
      </c>
      <c r="B943" s="164">
        <f>SUM(B944:B953)</f>
        <v>23570</v>
      </c>
      <c r="C943" s="174">
        <f>SUM(C944:C953)</f>
        <v>26840</v>
      </c>
      <c r="D943" s="97">
        <f>SUM(D944:D953)</f>
        <v>21917</v>
      </c>
      <c r="E943" s="97">
        <f>SUM(E944:E953)</f>
        <v>24447</v>
      </c>
      <c r="F943" s="161">
        <f t="shared" si="50"/>
        <v>103.720831565549</v>
      </c>
      <c r="G943" s="161">
        <f t="shared" si="51"/>
        <v>91.0842026825633</v>
      </c>
      <c r="H943" s="161">
        <f t="shared" si="52"/>
        <v>11.5435506684309</v>
      </c>
    </row>
    <row r="944" ht="18" customHeight="1" spans="1:8">
      <c r="A944" s="99" t="s">
        <v>202</v>
      </c>
      <c r="B944" s="164">
        <v>570</v>
      </c>
      <c r="C944" s="190">
        <v>458</v>
      </c>
      <c r="D944" s="97">
        <v>514</v>
      </c>
      <c r="E944" s="97">
        <v>468</v>
      </c>
      <c r="F944" s="161">
        <f t="shared" si="50"/>
        <v>82.1052631578947</v>
      </c>
      <c r="G944" s="161">
        <f t="shared" si="51"/>
        <v>102.183406113537</v>
      </c>
      <c r="H944" s="161">
        <f t="shared" si="52"/>
        <v>-8.94941634241245</v>
      </c>
    </row>
    <row r="945" ht="18" customHeight="1" spans="1:8">
      <c r="A945" s="99" t="s">
        <v>203</v>
      </c>
      <c r="B945" s="164">
        <v>0</v>
      </c>
      <c r="C945" s="187">
        <v>0</v>
      </c>
      <c r="D945" s="97">
        <v>0</v>
      </c>
      <c r="E945" s="97">
        <v>0</v>
      </c>
      <c r="F945" s="161">
        <f t="shared" si="50"/>
        <v>0</v>
      </c>
      <c r="G945" s="161">
        <f t="shared" si="51"/>
        <v>0</v>
      </c>
      <c r="H945" s="161">
        <f t="shared" si="52"/>
        <v>0</v>
      </c>
    </row>
    <row r="946" ht="18" customHeight="1" spans="1:8">
      <c r="A946" s="99" t="s">
        <v>204</v>
      </c>
      <c r="B946" s="162">
        <v>0</v>
      </c>
      <c r="C946" s="173">
        <v>0</v>
      </c>
      <c r="D946" s="97">
        <v>0</v>
      </c>
      <c r="E946" s="97">
        <v>0</v>
      </c>
      <c r="F946" s="161">
        <f t="shared" si="50"/>
        <v>0</v>
      </c>
      <c r="G946" s="161">
        <f t="shared" si="51"/>
        <v>0</v>
      </c>
      <c r="H946" s="161">
        <f t="shared" si="52"/>
        <v>0</v>
      </c>
    </row>
    <row r="947" ht="18" customHeight="1" spans="1:8">
      <c r="A947" s="99" t="s">
        <v>901</v>
      </c>
      <c r="B947" s="162">
        <v>16000</v>
      </c>
      <c r="C947" s="173">
        <v>17067</v>
      </c>
      <c r="D947" s="97">
        <v>14731</v>
      </c>
      <c r="E947" s="97">
        <v>14084</v>
      </c>
      <c r="F947" s="161">
        <f t="shared" si="50"/>
        <v>88.025</v>
      </c>
      <c r="G947" s="161">
        <f t="shared" si="51"/>
        <v>82.5218257455909</v>
      </c>
      <c r="H947" s="161">
        <f t="shared" si="52"/>
        <v>-4.39209829611025</v>
      </c>
    </row>
    <row r="948" ht="18" customHeight="1" spans="1:8">
      <c r="A948" s="99" t="s">
        <v>902</v>
      </c>
      <c r="B948" s="164">
        <v>4200</v>
      </c>
      <c r="C948" s="188">
        <v>4870</v>
      </c>
      <c r="D948" s="97">
        <v>4006</v>
      </c>
      <c r="E948" s="97">
        <v>5753</v>
      </c>
      <c r="F948" s="161">
        <f t="shared" si="50"/>
        <v>136.97619047619</v>
      </c>
      <c r="G948" s="161">
        <f t="shared" si="51"/>
        <v>118.131416837782</v>
      </c>
      <c r="H948" s="161">
        <f t="shared" si="52"/>
        <v>43.6095856215676</v>
      </c>
    </row>
    <row r="949" ht="18" customHeight="1" spans="1:8">
      <c r="A949" s="99" t="s">
        <v>903</v>
      </c>
      <c r="B949" s="164">
        <v>0</v>
      </c>
      <c r="C949" s="187">
        <v>11</v>
      </c>
      <c r="D949" s="97">
        <v>0</v>
      </c>
      <c r="E949" s="97">
        <v>10</v>
      </c>
      <c r="F949" s="161">
        <f t="shared" si="50"/>
        <v>0</v>
      </c>
      <c r="G949" s="161">
        <f t="shared" si="51"/>
        <v>90.9090909090909</v>
      </c>
      <c r="H949" s="161">
        <f t="shared" si="52"/>
        <v>0</v>
      </c>
    </row>
    <row r="950" ht="18" customHeight="1" spans="1:8">
      <c r="A950" s="99" t="s">
        <v>904</v>
      </c>
      <c r="B950" s="162">
        <v>300</v>
      </c>
      <c r="C950" s="173">
        <v>629</v>
      </c>
      <c r="D950" s="97">
        <v>264</v>
      </c>
      <c r="E950" s="97">
        <v>1211</v>
      </c>
      <c r="F950" s="161">
        <f t="shared" si="50"/>
        <v>403.666666666667</v>
      </c>
      <c r="G950" s="161">
        <f t="shared" si="51"/>
        <v>192.527821939587</v>
      </c>
      <c r="H950" s="161">
        <f t="shared" si="52"/>
        <v>358.712121212121</v>
      </c>
    </row>
    <row r="951" ht="18" customHeight="1" spans="1:8">
      <c r="A951" s="99" t="s">
        <v>905</v>
      </c>
      <c r="B951" s="164">
        <v>0</v>
      </c>
      <c r="C951" s="171">
        <v>0</v>
      </c>
      <c r="D951" s="97">
        <v>0</v>
      </c>
      <c r="E951" s="97">
        <v>0</v>
      </c>
      <c r="F951" s="161">
        <f t="shared" si="50"/>
        <v>0</v>
      </c>
      <c r="G951" s="161">
        <f t="shared" si="51"/>
        <v>0</v>
      </c>
      <c r="H951" s="161">
        <f t="shared" si="52"/>
        <v>0</v>
      </c>
    </row>
    <row r="952" ht="18" customHeight="1" spans="1:8">
      <c r="A952" s="99" t="s">
        <v>906</v>
      </c>
      <c r="B952" s="162">
        <v>0</v>
      </c>
      <c r="C952" s="173">
        <v>0</v>
      </c>
      <c r="D952" s="97">
        <v>0</v>
      </c>
      <c r="E952" s="97">
        <v>0</v>
      </c>
      <c r="F952" s="161">
        <f t="shared" si="50"/>
        <v>0</v>
      </c>
      <c r="G952" s="161">
        <f t="shared" si="51"/>
        <v>0</v>
      </c>
      <c r="H952" s="161">
        <f t="shared" si="52"/>
        <v>0</v>
      </c>
    </row>
    <row r="953" ht="18" customHeight="1" spans="1:8">
      <c r="A953" s="99" t="s">
        <v>907</v>
      </c>
      <c r="B953" s="164">
        <v>2500</v>
      </c>
      <c r="C953" s="188">
        <v>3805</v>
      </c>
      <c r="D953" s="97">
        <v>2402</v>
      </c>
      <c r="E953" s="97">
        <v>2921</v>
      </c>
      <c r="F953" s="161">
        <f t="shared" si="50"/>
        <v>116.84</v>
      </c>
      <c r="G953" s="161">
        <f t="shared" si="51"/>
        <v>76.7674113009198</v>
      </c>
      <c r="H953" s="161">
        <f t="shared" si="52"/>
        <v>21.6069941715237</v>
      </c>
    </row>
    <row r="954" ht="18" customHeight="1" spans="1:8">
      <c r="A954" s="99" t="s">
        <v>908</v>
      </c>
      <c r="B954" s="164">
        <f>SUM(B955:B959)</f>
        <v>1200</v>
      </c>
      <c r="C954" s="174">
        <f>SUM(C955:C959)</f>
        <v>1906</v>
      </c>
      <c r="D954" s="97">
        <f>SUM(D955:D959)</f>
        <v>1181</v>
      </c>
      <c r="E954" s="97">
        <f>SUM(E955:E959)</f>
        <v>1670</v>
      </c>
      <c r="F954" s="161">
        <f t="shared" si="50"/>
        <v>139.166666666667</v>
      </c>
      <c r="G954" s="161">
        <f t="shared" si="51"/>
        <v>87.6180482686254</v>
      </c>
      <c r="H954" s="161">
        <f t="shared" si="52"/>
        <v>41.4055884843353</v>
      </c>
    </row>
    <row r="955" ht="18" customHeight="1" spans="1:8">
      <c r="A955" s="99" t="s">
        <v>491</v>
      </c>
      <c r="B955" s="162">
        <v>0</v>
      </c>
      <c r="C955" s="189">
        <v>0</v>
      </c>
      <c r="D955" s="97">
        <v>0</v>
      </c>
      <c r="E955" s="97">
        <v>0</v>
      </c>
      <c r="F955" s="161">
        <f t="shared" si="50"/>
        <v>0</v>
      </c>
      <c r="G955" s="161">
        <f t="shared" si="51"/>
        <v>0</v>
      </c>
      <c r="H955" s="161">
        <f t="shared" si="52"/>
        <v>0</v>
      </c>
    </row>
    <row r="956" ht="18" customHeight="1" spans="1:8">
      <c r="A956" s="99" t="s">
        <v>909</v>
      </c>
      <c r="B956" s="164">
        <v>1200</v>
      </c>
      <c r="C956" s="190">
        <v>1906</v>
      </c>
      <c r="D956" s="97">
        <v>1181</v>
      </c>
      <c r="E956" s="97">
        <v>1670</v>
      </c>
      <c r="F956" s="161">
        <f t="shared" si="50"/>
        <v>139.166666666667</v>
      </c>
      <c r="G956" s="161">
        <f t="shared" si="51"/>
        <v>87.6180482686254</v>
      </c>
      <c r="H956" s="161">
        <f t="shared" si="52"/>
        <v>41.4055884843353</v>
      </c>
    </row>
    <row r="957" ht="18" customHeight="1" spans="1:8">
      <c r="A957" s="99" t="s">
        <v>910</v>
      </c>
      <c r="B957" s="164">
        <v>0</v>
      </c>
      <c r="C957" s="190">
        <v>0</v>
      </c>
      <c r="D957" s="97">
        <v>0</v>
      </c>
      <c r="E957" s="97">
        <v>0</v>
      </c>
      <c r="F957" s="161">
        <f t="shared" si="50"/>
        <v>0</v>
      </c>
      <c r="G957" s="161">
        <f t="shared" si="51"/>
        <v>0</v>
      </c>
      <c r="H957" s="161">
        <f t="shared" si="52"/>
        <v>0</v>
      </c>
    </row>
    <row r="958" ht="18" customHeight="1" spans="1:8">
      <c r="A958" s="99" t="s">
        <v>911</v>
      </c>
      <c r="B958" s="164">
        <v>0</v>
      </c>
      <c r="C958" s="190">
        <v>0</v>
      </c>
      <c r="D958" s="97">
        <v>0</v>
      </c>
      <c r="E958" s="97">
        <v>0</v>
      </c>
      <c r="F958" s="161">
        <f t="shared" si="50"/>
        <v>0</v>
      </c>
      <c r="G958" s="161">
        <f t="shared" si="51"/>
        <v>0</v>
      </c>
      <c r="H958" s="161">
        <f t="shared" si="52"/>
        <v>0</v>
      </c>
    </row>
    <row r="959" ht="18" customHeight="1" spans="1:8">
      <c r="A959" s="99" t="s">
        <v>912</v>
      </c>
      <c r="B959" s="164">
        <v>0</v>
      </c>
      <c r="C959" s="190">
        <v>0</v>
      </c>
      <c r="D959" s="97">
        <v>0</v>
      </c>
      <c r="E959" s="97">
        <v>0</v>
      </c>
      <c r="F959" s="161">
        <f t="shared" si="50"/>
        <v>0</v>
      </c>
      <c r="G959" s="161">
        <f t="shared" si="51"/>
        <v>0</v>
      </c>
      <c r="H959" s="161">
        <f t="shared" si="52"/>
        <v>0</v>
      </c>
    </row>
    <row r="960" ht="18" customHeight="1" spans="1:8">
      <c r="A960" s="99" t="s">
        <v>913</v>
      </c>
      <c r="B960" s="164">
        <f>SUM(B961:B966)</f>
        <v>4450</v>
      </c>
      <c r="C960" s="174">
        <f>SUM(C961:C966)</f>
        <v>1345</v>
      </c>
      <c r="D960" s="97">
        <f>SUM(D961:D966)</f>
        <v>4074</v>
      </c>
      <c r="E960" s="97">
        <f>SUM(E961:E966)</f>
        <v>4083</v>
      </c>
      <c r="F960" s="161">
        <f t="shared" si="50"/>
        <v>91.752808988764</v>
      </c>
      <c r="G960" s="161">
        <f t="shared" si="51"/>
        <v>303.568773234201</v>
      </c>
      <c r="H960" s="161">
        <f t="shared" si="52"/>
        <v>0.220913107511045</v>
      </c>
    </row>
    <row r="961" ht="18" customHeight="1" spans="1:8">
      <c r="A961" s="99" t="s">
        <v>914</v>
      </c>
      <c r="B961" s="162">
        <v>950</v>
      </c>
      <c r="C961" s="173">
        <v>17</v>
      </c>
      <c r="D961" s="97">
        <v>901</v>
      </c>
      <c r="E961" s="97">
        <v>15</v>
      </c>
      <c r="F961" s="161">
        <f t="shared" si="50"/>
        <v>1.57894736842105</v>
      </c>
      <c r="G961" s="161">
        <f t="shared" si="51"/>
        <v>88.2352941176471</v>
      </c>
      <c r="H961" s="161">
        <f t="shared" si="52"/>
        <v>-98.3351831298557</v>
      </c>
    </row>
    <row r="962" ht="18" customHeight="1" spans="1:8">
      <c r="A962" s="99" t="s">
        <v>915</v>
      </c>
      <c r="B962" s="162">
        <v>0</v>
      </c>
      <c r="C962" s="173">
        <v>0</v>
      </c>
      <c r="D962" s="97">
        <v>0</v>
      </c>
      <c r="E962" s="97">
        <v>0</v>
      </c>
      <c r="F962" s="161">
        <f t="shared" si="50"/>
        <v>0</v>
      </c>
      <c r="G962" s="161">
        <f t="shared" si="51"/>
        <v>0</v>
      </c>
      <c r="H962" s="161">
        <f t="shared" si="52"/>
        <v>0</v>
      </c>
    </row>
    <row r="963" ht="18" customHeight="1" spans="1:8">
      <c r="A963" s="99" t="s">
        <v>916</v>
      </c>
      <c r="B963" s="97">
        <v>3500</v>
      </c>
      <c r="C963" s="171">
        <v>1328</v>
      </c>
      <c r="D963" s="97">
        <v>3173</v>
      </c>
      <c r="E963" s="97">
        <v>4068</v>
      </c>
      <c r="F963" s="161">
        <f t="shared" si="50"/>
        <v>116.228571428571</v>
      </c>
      <c r="G963" s="161">
        <f t="shared" si="51"/>
        <v>306.325301204819</v>
      </c>
      <c r="H963" s="161">
        <f t="shared" si="52"/>
        <v>28.206744405925</v>
      </c>
    </row>
    <row r="964" ht="18" customHeight="1" spans="1:8">
      <c r="A964" s="99" t="s">
        <v>917</v>
      </c>
      <c r="B964" s="97">
        <v>0</v>
      </c>
      <c r="C964" s="181">
        <v>0</v>
      </c>
      <c r="D964" s="97">
        <v>0</v>
      </c>
      <c r="E964" s="97">
        <v>0</v>
      </c>
      <c r="F964" s="161">
        <f t="shared" si="50"/>
        <v>0</v>
      </c>
      <c r="G964" s="161">
        <f t="shared" si="51"/>
        <v>0</v>
      </c>
      <c r="H964" s="161">
        <f t="shared" si="52"/>
        <v>0</v>
      </c>
    </row>
    <row r="965" ht="18" customHeight="1" spans="1:8">
      <c r="A965" s="99" t="s">
        <v>918</v>
      </c>
      <c r="B965" s="97">
        <v>0</v>
      </c>
      <c r="C965" s="190">
        <v>0</v>
      </c>
      <c r="D965" s="97">
        <v>0</v>
      </c>
      <c r="E965" s="97">
        <v>0</v>
      </c>
      <c r="F965" s="161">
        <f t="shared" ref="F965:F1028" si="53">IF(B965&lt;&gt;0,(E965/B965)*100,0)</f>
        <v>0</v>
      </c>
      <c r="G965" s="161">
        <f t="shared" ref="G965:G1028" si="54">IF(C965&lt;&gt;0,(E965/C965)*100,0)</f>
        <v>0</v>
      </c>
      <c r="H965" s="161">
        <f t="shared" ref="H965:H1028" si="55">IF(D965&lt;&gt;0,(E965/D965-1)*100,0)</f>
        <v>0</v>
      </c>
    </row>
    <row r="966" ht="18" customHeight="1" spans="1:8">
      <c r="A966" s="99" t="s">
        <v>919</v>
      </c>
      <c r="B966" s="97">
        <v>0</v>
      </c>
      <c r="C966" s="190">
        <v>0</v>
      </c>
      <c r="D966" s="97">
        <v>0</v>
      </c>
      <c r="E966" s="97">
        <v>0</v>
      </c>
      <c r="F966" s="161">
        <f t="shared" si="53"/>
        <v>0</v>
      </c>
      <c r="G966" s="161">
        <f t="shared" si="54"/>
        <v>0</v>
      </c>
      <c r="H966" s="161">
        <f t="shared" si="55"/>
        <v>0</v>
      </c>
    </row>
    <row r="967" ht="18" customHeight="1" spans="1:8">
      <c r="A967" s="99" t="s">
        <v>920</v>
      </c>
      <c r="B967" s="164">
        <f>SUM(B968:B973)</f>
        <v>2620</v>
      </c>
      <c r="C967" s="174">
        <f>SUM(C968:C973)</f>
        <v>376</v>
      </c>
      <c r="D967" s="97">
        <f>SUM(D968:D973)</f>
        <v>2542</v>
      </c>
      <c r="E967" s="97">
        <f>SUM(E968:E973)</f>
        <v>843</v>
      </c>
      <c r="F967" s="161">
        <f t="shared" si="53"/>
        <v>32.175572519084</v>
      </c>
      <c r="G967" s="161">
        <f t="shared" si="54"/>
        <v>224.202127659574</v>
      </c>
      <c r="H967" s="161">
        <f t="shared" si="55"/>
        <v>-66.8371361132966</v>
      </c>
    </row>
    <row r="968" ht="18" customHeight="1" spans="1:8">
      <c r="A968" s="99" t="s">
        <v>921</v>
      </c>
      <c r="B968" s="97">
        <v>0</v>
      </c>
      <c r="C968" s="190">
        <v>0</v>
      </c>
      <c r="D968" s="97">
        <v>0</v>
      </c>
      <c r="E968" s="97">
        <v>0</v>
      </c>
      <c r="F968" s="161">
        <f t="shared" si="53"/>
        <v>0</v>
      </c>
      <c r="G968" s="161">
        <f t="shared" si="54"/>
        <v>0</v>
      </c>
      <c r="H968" s="161">
        <f t="shared" si="55"/>
        <v>0</v>
      </c>
    </row>
    <row r="969" ht="18" customHeight="1" spans="1:8">
      <c r="A969" s="99" t="s">
        <v>922</v>
      </c>
      <c r="B969" s="97">
        <v>370</v>
      </c>
      <c r="C969" s="190">
        <v>0</v>
      </c>
      <c r="D969" s="97">
        <v>354</v>
      </c>
      <c r="E969" s="97">
        <v>0</v>
      </c>
      <c r="F969" s="161">
        <f t="shared" si="53"/>
        <v>0</v>
      </c>
      <c r="G969" s="161">
        <f t="shared" si="54"/>
        <v>0</v>
      </c>
      <c r="H969" s="161">
        <f t="shared" si="55"/>
        <v>-100</v>
      </c>
    </row>
    <row r="970" ht="18" customHeight="1" spans="1:8">
      <c r="A970" s="99" t="s">
        <v>923</v>
      </c>
      <c r="B970" s="97">
        <v>200</v>
      </c>
      <c r="C970" s="190">
        <v>57</v>
      </c>
      <c r="D970" s="97">
        <v>180</v>
      </c>
      <c r="E970" s="97">
        <v>233</v>
      </c>
      <c r="F970" s="161">
        <f t="shared" si="53"/>
        <v>116.5</v>
      </c>
      <c r="G970" s="161">
        <f t="shared" si="54"/>
        <v>408.771929824561</v>
      </c>
      <c r="H970" s="161">
        <f t="shared" si="55"/>
        <v>29.4444444444444</v>
      </c>
    </row>
    <row r="971" ht="18" customHeight="1" spans="1:8">
      <c r="A971" s="99" t="s">
        <v>924</v>
      </c>
      <c r="B971" s="97">
        <v>1250</v>
      </c>
      <c r="C971" s="190">
        <v>319</v>
      </c>
      <c r="D971" s="97">
        <v>1208</v>
      </c>
      <c r="E971" s="97">
        <v>610</v>
      </c>
      <c r="F971" s="161">
        <f t="shared" si="53"/>
        <v>48.8</v>
      </c>
      <c r="G971" s="161">
        <f t="shared" si="54"/>
        <v>191.222570532915</v>
      </c>
      <c r="H971" s="161">
        <f t="shared" si="55"/>
        <v>-49.5033112582781</v>
      </c>
    </row>
    <row r="972" ht="18" customHeight="1" spans="1:8">
      <c r="A972" s="99" t="s">
        <v>925</v>
      </c>
      <c r="B972" s="97">
        <v>0</v>
      </c>
      <c r="C972" s="190">
        <v>0</v>
      </c>
      <c r="D972" s="97">
        <v>0</v>
      </c>
      <c r="E972" s="97">
        <v>0</v>
      </c>
      <c r="F972" s="161">
        <f t="shared" si="53"/>
        <v>0</v>
      </c>
      <c r="G972" s="161">
        <f t="shared" si="54"/>
        <v>0</v>
      </c>
      <c r="H972" s="161">
        <f t="shared" si="55"/>
        <v>0</v>
      </c>
    </row>
    <row r="973" ht="18" customHeight="1" spans="1:8">
      <c r="A973" s="99" t="s">
        <v>926</v>
      </c>
      <c r="B973" s="97">
        <v>800</v>
      </c>
      <c r="C973" s="190">
        <v>0</v>
      </c>
      <c r="D973" s="97">
        <v>800</v>
      </c>
      <c r="E973" s="97">
        <v>0</v>
      </c>
      <c r="F973" s="161">
        <f t="shared" si="53"/>
        <v>0</v>
      </c>
      <c r="G973" s="161">
        <f t="shared" si="54"/>
        <v>0</v>
      </c>
      <c r="H973" s="161">
        <f t="shared" si="55"/>
        <v>-100</v>
      </c>
    </row>
    <row r="974" ht="18" customHeight="1" spans="1:8">
      <c r="A974" s="99" t="s">
        <v>927</v>
      </c>
      <c r="B974" s="164">
        <f>SUM(B975:B976)</f>
        <v>0</v>
      </c>
      <c r="C974" s="174">
        <f>SUM(C975:C976)</f>
        <v>0</v>
      </c>
      <c r="D974" s="97">
        <f>SUM(D975:D976)</f>
        <v>0</v>
      </c>
      <c r="E974" s="97">
        <f>SUM(E975:E976)</f>
        <v>0</v>
      </c>
      <c r="F974" s="161">
        <f t="shared" si="53"/>
        <v>0</v>
      </c>
      <c r="G974" s="161">
        <f t="shared" si="54"/>
        <v>0</v>
      </c>
      <c r="H974" s="161">
        <f t="shared" si="55"/>
        <v>0</v>
      </c>
    </row>
    <row r="975" ht="18" customHeight="1" spans="1:8">
      <c r="A975" s="99" t="s">
        <v>928</v>
      </c>
      <c r="B975" s="162">
        <v>0</v>
      </c>
      <c r="C975" s="173">
        <v>0</v>
      </c>
      <c r="D975" s="97">
        <v>0</v>
      </c>
      <c r="E975" s="97">
        <v>0</v>
      </c>
      <c r="F975" s="161">
        <f t="shared" si="53"/>
        <v>0</v>
      </c>
      <c r="G975" s="161">
        <f t="shared" si="54"/>
        <v>0</v>
      </c>
      <c r="H975" s="161">
        <f t="shared" si="55"/>
        <v>0</v>
      </c>
    </row>
    <row r="976" ht="18" customHeight="1" spans="1:8">
      <c r="A976" s="99" t="s">
        <v>929</v>
      </c>
      <c r="B976" s="164">
        <v>0</v>
      </c>
      <c r="C976" s="188">
        <v>0</v>
      </c>
      <c r="D976" s="97">
        <v>0</v>
      </c>
      <c r="E976" s="97">
        <v>0</v>
      </c>
      <c r="F976" s="161">
        <f t="shared" si="53"/>
        <v>0</v>
      </c>
      <c r="G976" s="161">
        <f t="shared" si="54"/>
        <v>0</v>
      </c>
      <c r="H976" s="161">
        <f t="shared" si="55"/>
        <v>0</v>
      </c>
    </row>
    <row r="977" ht="18" customHeight="1" spans="1:8">
      <c r="A977" s="99" t="s">
        <v>930</v>
      </c>
      <c r="B977" s="164">
        <f>B978+B979</f>
        <v>1100</v>
      </c>
      <c r="C977" s="174">
        <f>C978+C979</f>
        <v>3623</v>
      </c>
      <c r="D977" s="97">
        <f>D978+D979</f>
        <v>997</v>
      </c>
      <c r="E977" s="97">
        <f>E978+E979</f>
        <v>3175</v>
      </c>
      <c r="F977" s="161">
        <f t="shared" si="53"/>
        <v>288.636363636364</v>
      </c>
      <c r="G977" s="161">
        <f t="shared" si="54"/>
        <v>87.6345569969638</v>
      </c>
      <c r="H977" s="161">
        <f t="shared" si="55"/>
        <v>218.455366098295</v>
      </c>
    </row>
    <row r="978" ht="18" customHeight="1" spans="1:8">
      <c r="A978" s="99" t="s">
        <v>931</v>
      </c>
      <c r="B978" s="162">
        <v>0</v>
      </c>
      <c r="C978" s="173">
        <v>0</v>
      </c>
      <c r="D978" s="97">
        <v>0</v>
      </c>
      <c r="E978" s="97">
        <v>0</v>
      </c>
      <c r="F978" s="161">
        <f t="shared" si="53"/>
        <v>0</v>
      </c>
      <c r="G978" s="161">
        <f t="shared" si="54"/>
        <v>0</v>
      </c>
      <c r="H978" s="161">
        <f t="shared" si="55"/>
        <v>0</v>
      </c>
    </row>
    <row r="979" ht="18" customHeight="1" spans="1:8">
      <c r="A979" s="99" t="s">
        <v>932</v>
      </c>
      <c r="B979" s="162">
        <v>1100</v>
      </c>
      <c r="C979" s="173">
        <v>3623</v>
      </c>
      <c r="D979" s="97">
        <v>997</v>
      </c>
      <c r="E979" s="97">
        <v>3175</v>
      </c>
      <c r="F979" s="161">
        <f t="shared" si="53"/>
        <v>288.636363636364</v>
      </c>
      <c r="G979" s="161">
        <f t="shared" si="54"/>
        <v>87.6345569969638</v>
      </c>
      <c r="H979" s="161">
        <f t="shared" si="55"/>
        <v>218.455366098295</v>
      </c>
    </row>
    <row r="980" s="156" customFormat="1" ht="18" customHeight="1" spans="1:8">
      <c r="A980" s="99" t="s">
        <v>167</v>
      </c>
      <c r="B980" s="164">
        <f>SUM(B981,B1004,B1014,B1024,B1029,B1036,B1041)</f>
        <v>12450</v>
      </c>
      <c r="C980" s="174">
        <f>SUM(C981,C1004,C1014,C1024,C1029,C1036,C1041)</f>
        <v>8250</v>
      </c>
      <c r="D980" s="97">
        <f>SUM(D981,D1004,D1014,D1024,D1029,D1036,D1041)</f>
        <v>8742</v>
      </c>
      <c r="E980" s="97">
        <f>SUM(E981,E1004,E1014,E1024,E1029,E1036,E1041)</f>
        <v>7452</v>
      </c>
      <c r="F980" s="161">
        <f t="shared" si="53"/>
        <v>59.855421686747</v>
      </c>
      <c r="G980" s="161">
        <f t="shared" si="54"/>
        <v>90.3272727272727</v>
      </c>
      <c r="H980" s="161">
        <f t="shared" si="55"/>
        <v>-14.7563486616335</v>
      </c>
    </row>
    <row r="981" ht="18" customHeight="1" spans="1:8">
      <c r="A981" s="99" t="s">
        <v>933</v>
      </c>
      <c r="B981" s="164">
        <f>SUM(B982:B1003)</f>
        <v>4210</v>
      </c>
      <c r="C981" s="174">
        <f>SUM(C982:C1003)</f>
        <v>3590</v>
      </c>
      <c r="D981" s="97">
        <f>SUM(D982:D1003)</f>
        <v>1607</v>
      </c>
      <c r="E981" s="97">
        <f>SUM(E982:E1003)</f>
        <v>3241</v>
      </c>
      <c r="F981" s="161">
        <f t="shared" si="53"/>
        <v>76.9833729216152</v>
      </c>
      <c r="G981" s="161">
        <f t="shared" si="54"/>
        <v>90.2785515320334</v>
      </c>
      <c r="H981" s="161">
        <f t="shared" si="55"/>
        <v>101.680149346609</v>
      </c>
    </row>
    <row r="982" ht="18" customHeight="1" spans="1:8">
      <c r="A982" s="99" t="s">
        <v>202</v>
      </c>
      <c r="B982" s="164">
        <v>800</v>
      </c>
      <c r="C982" s="188">
        <v>306</v>
      </c>
      <c r="D982" s="97">
        <v>413</v>
      </c>
      <c r="E982" s="97">
        <v>349</v>
      </c>
      <c r="F982" s="161">
        <f t="shared" si="53"/>
        <v>43.625</v>
      </c>
      <c r="G982" s="161">
        <f t="shared" si="54"/>
        <v>114.052287581699</v>
      </c>
      <c r="H982" s="161">
        <f t="shared" si="55"/>
        <v>-15.4963680387409</v>
      </c>
    </row>
    <row r="983" ht="18" customHeight="1" spans="1:8">
      <c r="A983" s="99" t="s">
        <v>203</v>
      </c>
      <c r="B983" s="164">
        <v>0</v>
      </c>
      <c r="C983" s="187">
        <v>0</v>
      </c>
      <c r="D983" s="97">
        <v>0</v>
      </c>
      <c r="E983" s="97">
        <v>0</v>
      </c>
      <c r="F983" s="161">
        <f t="shared" si="53"/>
        <v>0</v>
      </c>
      <c r="G983" s="161">
        <f t="shared" si="54"/>
        <v>0</v>
      </c>
      <c r="H983" s="161">
        <f t="shared" si="55"/>
        <v>0</v>
      </c>
    </row>
    <row r="984" ht="18" customHeight="1" spans="1:8">
      <c r="A984" s="99" t="s">
        <v>204</v>
      </c>
      <c r="B984" s="162">
        <v>0</v>
      </c>
      <c r="C984" s="173">
        <v>0</v>
      </c>
      <c r="D984" s="97">
        <v>0</v>
      </c>
      <c r="E984" s="97">
        <v>0</v>
      </c>
      <c r="F984" s="161">
        <f t="shared" si="53"/>
        <v>0</v>
      </c>
      <c r="G984" s="161">
        <f t="shared" si="54"/>
        <v>0</v>
      </c>
      <c r="H984" s="161">
        <f t="shared" si="55"/>
        <v>0</v>
      </c>
    </row>
    <row r="985" ht="18" customHeight="1" spans="1:8">
      <c r="A985" s="99" t="s">
        <v>934</v>
      </c>
      <c r="B985" s="160">
        <v>0</v>
      </c>
      <c r="C985" s="168">
        <v>0</v>
      </c>
      <c r="D985" s="97">
        <v>0</v>
      </c>
      <c r="E985" s="97">
        <v>0</v>
      </c>
      <c r="F985" s="161">
        <f t="shared" si="53"/>
        <v>0</v>
      </c>
      <c r="G985" s="161">
        <f t="shared" si="54"/>
        <v>0</v>
      </c>
      <c r="H985" s="161">
        <f t="shared" si="55"/>
        <v>0</v>
      </c>
    </row>
    <row r="986" ht="18" customHeight="1" spans="1:8">
      <c r="A986" s="99" t="s">
        <v>935</v>
      </c>
      <c r="B986" s="164">
        <v>960</v>
      </c>
      <c r="C986" s="191">
        <v>1968</v>
      </c>
      <c r="D986" s="97">
        <v>948</v>
      </c>
      <c r="E986" s="97">
        <v>1739</v>
      </c>
      <c r="F986" s="161">
        <f t="shared" si="53"/>
        <v>181.145833333333</v>
      </c>
      <c r="G986" s="161">
        <f t="shared" si="54"/>
        <v>88.3638211382114</v>
      </c>
      <c r="H986" s="161">
        <f t="shared" si="55"/>
        <v>83.4388185654009</v>
      </c>
    </row>
    <row r="987" ht="18" customHeight="1" spans="1:8">
      <c r="A987" s="99" t="s">
        <v>936</v>
      </c>
      <c r="B987" s="162">
        <v>0</v>
      </c>
      <c r="C987" s="173">
        <v>0</v>
      </c>
      <c r="D987" s="97">
        <v>0</v>
      </c>
      <c r="E987" s="97">
        <v>0</v>
      </c>
      <c r="F987" s="161">
        <f t="shared" si="53"/>
        <v>0</v>
      </c>
      <c r="G987" s="161">
        <f t="shared" si="54"/>
        <v>0</v>
      </c>
      <c r="H987" s="161">
        <f t="shared" si="55"/>
        <v>0</v>
      </c>
    </row>
    <row r="988" ht="18" customHeight="1" spans="1:8">
      <c r="A988" s="99" t="s">
        <v>937</v>
      </c>
      <c r="B988" s="164">
        <v>0</v>
      </c>
      <c r="C988" s="171">
        <v>0</v>
      </c>
      <c r="D988" s="97">
        <v>0</v>
      </c>
      <c r="E988" s="97">
        <v>0</v>
      </c>
      <c r="F988" s="161">
        <f t="shared" si="53"/>
        <v>0</v>
      </c>
      <c r="G988" s="161">
        <f t="shared" si="54"/>
        <v>0</v>
      </c>
      <c r="H988" s="161">
        <f t="shared" si="55"/>
        <v>0</v>
      </c>
    </row>
    <row r="989" ht="18" customHeight="1" spans="1:8">
      <c r="A989" s="99" t="s">
        <v>938</v>
      </c>
      <c r="B989" s="164">
        <v>0</v>
      </c>
      <c r="C989" s="188">
        <v>0</v>
      </c>
      <c r="D989" s="97">
        <v>0</v>
      </c>
      <c r="E989" s="97">
        <v>0</v>
      </c>
      <c r="F989" s="161">
        <f t="shared" si="53"/>
        <v>0</v>
      </c>
      <c r="G989" s="161">
        <f t="shared" si="54"/>
        <v>0</v>
      </c>
      <c r="H989" s="161">
        <f t="shared" si="55"/>
        <v>0</v>
      </c>
    </row>
    <row r="990" ht="18" customHeight="1" spans="1:8">
      <c r="A990" s="99" t="s">
        <v>939</v>
      </c>
      <c r="B990" s="164">
        <v>0</v>
      </c>
      <c r="C990" s="187">
        <v>0</v>
      </c>
      <c r="D990" s="97">
        <v>0</v>
      </c>
      <c r="E990" s="97">
        <v>0</v>
      </c>
      <c r="F990" s="161">
        <f t="shared" si="53"/>
        <v>0</v>
      </c>
      <c r="G990" s="161">
        <f t="shared" si="54"/>
        <v>0</v>
      </c>
      <c r="H990" s="161">
        <f t="shared" si="55"/>
        <v>0</v>
      </c>
    </row>
    <row r="991" ht="18" customHeight="1" spans="1:8">
      <c r="A991" s="99" t="s">
        <v>940</v>
      </c>
      <c r="B991" s="160">
        <v>0</v>
      </c>
      <c r="C991" s="168">
        <v>0</v>
      </c>
      <c r="D991" s="97">
        <v>0</v>
      </c>
      <c r="E991" s="97">
        <v>0</v>
      </c>
      <c r="F991" s="161">
        <f t="shared" si="53"/>
        <v>0</v>
      </c>
      <c r="G991" s="161">
        <f t="shared" si="54"/>
        <v>0</v>
      </c>
      <c r="H991" s="161">
        <f t="shared" si="55"/>
        <v>0</v>
      </c>
    </row>
    <row r="992" ht="18" customHeight="1" spans="1:8">
      <c r="A992" s="99" t="s">
        <v>941</v>
      </c>
      <c r="B992" s="162">
        <v>0</v>
      </c>
      <c r="C992" s="173">
        <v>0</v>
      </c>
      <c r="D992" s="97">
        <v>0</v>
      </c>
      <c r="E992" s="97">
        <v>0</v>
      </c>
      <c r="F992" s="161">
        <f t="shared" si="53"/>
        <v>0</v>
      </c>
      <c r="G992" s="161">
        <f t="shared" si="54"/>
        <v>0</v>
      </c>
      <c r="H992" s="161">
        <f t="shared" si="55"/>
        <v>0</v>
      </c>
    </row>
    <row r="993" ht="18" customHeight="1" spans="1:8">
      <c r="A993" s="99" t="s">
        <v>942</v>
      </c>
      <c r="B993" s="162">
        <v>0</v>
      </c>
      <c r="C993" s="189">
        <v>0</v>
      </c>
      <c r="D993" s="97">
        <v>0</v>
      </c>
      <c r="E993" s="97">
        <v>0</v>
      </c>
      <c r="F993" s="161">
        <f t="shared" si="53"/>
        <v>0</v>
      </c>
      <c r="G993" s="161">
        <f t="shared" si="54"/>
        <v>0</v>
      </c>
      <c r="H993" s="161">
        <f t="shared" si="55"/>
        <v>0</v>
      </c>
    </row>
    <row r="994" ht="18" customHeight="1" spans="1:8">
      <c r="A994" s="99" t="s">
        <v>943</v>
      </c>
      <c r="B994" s="162">
        <v>0</v>
      </c>
      <c r="C994" s="173">
        <v>0</v>
      </c>
      <c r="D994" s="97">
        <v>0</v>
      </c>
      <c r="E994" s="97">
        <v>0</v>
      </c>
      <c r="F994" s="161">
        <f t="shared" si="53"/>
        <v>0</v>
      </c>
      <c r="G994" s="161">
        <f t="shared" si="54"/>
        <v>0</v>
      </c>
      <c r="H994" s="161">
        <f t="shared" si="55"/>
        <v>0</v>
      </c>
    </row>
    <row r="995" ht="18" customHeight="1" spans="1:8">
      <c r="A995" s="99" t="s">
        <v>944</v>
      </c>
      <c r="B995" s="164">
        <v>0</v>
      </c>
      <c r="C995" s="171">
        <v>0</v>
      </c>
      <c r="D995" s="97">
        <v>0</v>
      </c>
      <c r="E995" s="97">
        <v>0</v>
      </c>
      <c r="F995" s="161">
        <f t="shared" si="53"/>
        <v>0</v>
      </c>
      <c r="G995" s="161">
        <f t="shared" si="54"/>
        <v>0</v>
      </c>
      <c r="H995" s="161">
        <f t="shared" si="55"/>
        <v>0</v>
      </c>
    </row>
    <row r="996" ht="18" customHeight="1" spans="1:8">
      <c r="A996" s="99" t="s">
        <v>945</v>
      </c>
      <c r="B996" s="164">
        <v>0</v>
      </c>
      <c r="C996" s="188">
        <v>0</v>
      </c>
      <c r="D996" s="97">
        <v>0</v>
      </c>
      <c r="E996" s="97">
        <v>0</v>
      </c>
      <c r="F996" s="161">
        <f t="shared" si="53"/>
        <v>0</v>
      </c>
      <c r="G996" s="161">
        <f t="shared" si="54"/>
        <v>0</v>
      </c>
      <c r="H996" s="161">
        <f t="shared" si="55"/>
        <v>0</v>
      </c>
    </row>
    <row r="997" ht="18" customHeight="1" spans="1:8">
      <c r="A997" s="99" t="s">
        <v>946</v>
      </c>
      <c r="B997" s="162">
        <v>0</v>
      </c>
      <c r="C997" s="189">
        <v>0</v>
      </c>
      <c r="D997" s="97">
        <v>0</v>
      </c>
      <c r="E997" s="97">
        <v>0</v>
      </c>
      <c r="F997" s="161">
        <f t="shared" si="53"/>
        <v>0</v>
      </c>
      <c r="G997" s="161">
        <f t="shared" si="54"/>
        <v>0</v>
      </c>
      <c r="H997" s="161">
        <f t="shared" si="55"/>
        <v>0</v>
      </c>
    </row>
    <row r="998" ht="18" customHeight="1" spans="1:8">
      <c r="A998" s="99" t="s">
        <v>947</v>
      </c>
      <c r="B998" s="160">
        <v>0</v>
      </c>
      <c r="C998" s="168">
        <v>0</v>
      </c>
      <c r="D998" s="97">
        <v>0</v>
      </c>
      <c r="E998" s="97">
        <v>0</v>
      </c>
      <c r="F998" s="161">
        <f t="shared" si="53"/>
        <v>0</v>
      </c>
      <c r="G998" s="161">
        <f t="shared" si="54"/>
        <v>0</v>
      </c>
      <c r="H998" s="161">
        <f t="shared" si="55"/>
        <v>0</v>
      </c>
    </row>
    <row r="999" ht="18" customHeight="1" spans="1:8">
      <c r="A999" s="99" t="s">
        <v>948</v>
      </c>
      <c r="B999" s="162">
        <v>0</v>
      </c>
      <c r="C999" s="189">
        <v>0</v>
      </c>
      <c r="D999" s="97">
        <v>0</v>
      </c>
      <c r="E999" s="97">
        <v>0</v>
      </c>
      <c r="F999" s="161">
        <f t="shared" si="53"/>
        <v>0</v>
      </c>
      <c r="G999" s="161">
        <f t="shared" si="54"/>
        <v>0</v>
      </c>
      <c r="H999" s="161">
        <f t="shared" si="55"/>
        <v>0</v>
      </c>
    </row>
    <row r="1000" ht="18" customHeight="1" spans="1:8">
      <c r="A1000" s="99" t="s">
        <v>949</v>
      </c>
      <c r="B1000" s="162">
        <v>0</v>
      </c>
      <c r="C1000" s="173">
        <v>0</v>
      </c>
      <c r="D1000" s="97">
        <v>0</v>
      </c>
      <c r="E1000" s="97">
        <v>0</v>
      </c>
      <c r="F1000" s="161">
        <f t="shared" si="53"/>
        <v>0</v>
      </c>
      <c r="G1000" s="161">
        <f t="shared" si="54"/>
        <v>0</v>
      </c>
      <c r="H1000" s="161">
        <f t="shared" si="55"/>
        <v>0</v>
      </c>
    </row>
    <row r="1001" ht="18" customHeight="1" spans="1:8">
      <c r="A1001" s="99" t="s">
        <v>950</v>
      </c>
      <c r="B1001" s="162">
        <v>0</v>
      </c>
      <c r="C1001" s="173">
        <v>0</v>
      </c>
      <c r="D1001" s="97">
        <v>0</v>
      </c>
      <c r="E1001" s="97">
        <v>0</v>
      </c>
      <c r="F1001" s="161">
        <f t="shared" si="53"/>
        <v>0</v>
      </c>
      <c r="G1001" s="161">
        <f t="shared" si="54"/>
        <v>0</v>
      </c>
      <c r="H1001" s="161">
        <f t="shared" si="55"/>
        <v>0</v>
      </c>
    </row>
    <row r="1002" ht="18" customHeight="1" spans="1:8">
      <c r="A1002" s="99" t="s">
        <v>951</v>
      </c>
      <c r="B1002" s="162">
        <v>0</v>
      </c>
      <c r="C1002" s="173">
        <v>0</v>
      </c>
      <c r="D1002" s="97">
        <v>0</v>
      </c>
      <c r="E1002" s="97">
        <v>0</v>
      </c>
      <c r="F1002" s="161">
        <f t="shared" si="53"/>
        <v>0</v>
      </c>
      <c r="G1002" s="161">
        <f t="shared" si="54"/>
        <v>0</v>
      </c>
      <c r="H1002" s="161">
        <f t="shared" si="55"/>
        <v>0</v>
      </c>
    </row>
    <row r="1003" ht="18" customHeight="1" spans="1:8">
      <c r="A1003" s="99" t="s">
        <v>952</v>
      </c>
      <c r="B1003" s="164">
        <v>2450</v>
      </c>
      <c r="C1003" s="188">
        <v>1316</v>
      </c>
      <c r="D1003" s="97">
        <v>246</v>
      </c>
      <c r="E1003" s="97">
        <v>1153</v>
      </c>
      <c r="F1003" s="161">
        <f t="shared" si="53"/>
        <v>47.0612244897959</v>
      </c>
      <c r="G1003" s="161">
        <f t="shared" si="54"/>
        <v>87.6139817629179</v>
      </c>
      <c r="H1003" s="161">
        <f t="shared" si="55"/>
        <v>368.69918699187</v>
      </c>
    </row>
    <row r="1004" ht="18" customHeight="1" spans="1:8">
      <c r="A1004" s="99" t="s">
        <v>953</v>
      </c>
      <c r="B1004" s="164">
        <f>SUM(B1005:B1013)</f>
        <v>0</v>
      </c>
      <c r="C1004" s="174">
        <f>SUM(C1005:C1013)</f>
        <v>0</v>
      </c>
      <c r="D1004" s="97">
        <f>SUM(D1005:D1013)</f>
        <v>0</v>
      </c>
      <c r="E1004" s="97">
        <f>SUM(E1005:E1013)</f>
        <v>0</v>
      </c>
      <c r="F1004" s="161">
        <f t="shared" si="53"/>
        <v>0</v>
      </c>
      <c r="G1004" s="161">
        <f t="shared" si="54"/>
        <v>0</v>
      </c>
      <c r="H1004" s="161">
        <f t="shared" si="55"/>
        <v>0</v>
      </c>
    </row>
    <row r="1005" ht="18" customHeight="1" spans="1:8">
      <c r="A1005" s="99" t="s">
        <v>202</v>
      </c>
      <c r="B1005" s="97">
        <v>0</v>
      </c>
      <c r="C1005" s="180">
        <v>0</v>
      </c>
      <c r="D1005" s="97">
        <v>0</v>
      </c>
      <c r="E1005" s="97">
        <v>0</v>
      </c>
      <c r="F1005" s="161">
        <f t="shared" si="53"/>
        <v>0</v>
      </c>
      <c r="G1005" s="161">
        <f t="shared" si="54"/>
        <v>0</v>
      </c>
      <c r="H1005" s="161">
        <f t="shared" si="55"/>
        <v>0</v>
      </c>
    </row>
    <row r="1006" ht="18" customHeight="1" spans="1:8">
      <c r="A1006" s="99" t="s">
        <v>203</v>
      </c>
      <c r="B1006" s="97">
        <v>0</v>
      </c>
      <c r="C1006" s="190">
        <v>0</v>
      </c>
      <c r="D1006" s="97">
        <v>0</v>
      </c>
      <c r="E1006" s="97">
        <v>0</v>
      </c>
      <c r="F1006" s="161">
        <f t="shared" si="53"/>
        <v>0</v>
      </c>
      <c r="G1006" s="161">
        <f t="shared" si="54"/>
        <v>0</v>
      </c>
      <c r="H1006" s="161">
        <f t="shared" si="55"/>
        <v>0</v>
      </c>
    </row>
    <row r="1007" ht="18" customHeight="1" spans="1:8">
      <c r="A1007" s="99" t="s">
        <v>204</v>
      </c>
      <c r="B1007" s="97">
        <v>0</v>
      </c>
      <c r="C1007" s="190">
        <v>0</v>
      </c>
      <c r="D1007" s="97">
        <v>0</v>
      </c>
      <c r="E1007" s="97">
        <v>0</v>
      </c>
      <c r="F1007" s="161">
        <f t="shared" si="53"/>
        <v>0</v>
      </c>
      <c r="G1007" s="161">
        <f t="shared" si="54"/>
        <v>0</v>
      </c>
      <c r="H1007" s="161">
        <f t="shared" si="55"/>
        <v>0</v>
      </c>
    </row>
    <row r="1008" ht="18" customHeight="1" spans="1:8">
      <c r="A1008" s="99" t="s">
        <v>954</v>
      </c>
      <c r="B1008" s="97">
        <v>0</v>
      </c>
      <c r="C1008" s="187">
        <v>0</v>
      </c>
      <c r="D1008" s="97">
        <v>0</v>
      </c>
      <c r="E1008" s="97">
        <v>0</v>
      </c>
      <c r="F1008" s="161">
        <f t="shared" si="53"/>
        <v>0</v>
      </c>
      <c r="G1008" s="161">
        <f t="shared" si="54"/>
        <v>0</v>
      </c>
      <c r="H1008" s="161">
        <f t="shared" si="55"/>
        <v>0</v>
      </c>
    </row>
    <row r="1009" ht="18" customHeight="1" spans="1:8">
      <c r="A1009" s="99" t="s">
        <v>955</v>
      </c>
      <c r="B1009" s="160">
        <v>0</v>
      </c>
      <c r="C1009" s="168">
        <v>0</v>
      </c>
      <c r="D1009" s="97">
        <v>0</v>
      </c>
      <c r="E1009" s="97">
        <v>0</v>
      </c>
      <c r="F1009" s="161">
        <f t="shared" si="53"/>
        <v>0</v>
      </c>
      <c r="G1009" s="161">
        <f t="shared" si="54"/>
        <v>0</v>
      </c>
      <c r="H1009" s="161">
        <f t="shared" si="55"/>
        <v>0</v>
      </c>
    </row>
    <row r="1010" ht="18" customHeight="1" spans="1:8">
      <c r="A1010" s="99" t="s">
        <v>956</v>
      </c>
      <c r="B1010" s="97">
        <v>0</v>
      </c>
      <c r="C1010" s="191">
        <v>0</v>
      </c>
      <c r="D1010" s="97">
        <v>0</v>
      </c>
      <c r="E1010" s="97">
        <v>0</v>
      </c>
      <c r="F1010" s="161">
        <f t="shared" si="53"/>
        <v>0</v>
      </c>
      <c r="G1010" s="161">
        <f t="shared" si="54"/>
        <v>0</v>
      </c>
      <c r="H1010" s="161">
        <f t="shared" si="55"/>
        <v>0</v>
      </c>
    </row>
    <row r="1011" ht="18" customHeight="1" spans="1:8">
      <c r="A1011" s="99" t="s">
        <v>957</v>
      </c>
      <c r="B1011" s="160">
        <v>0</v>
      </c>
      <c r="C1011" s="173">
        <v>0</v>
      </c>
      <c r="D1011" s="97">
        <v>0</v>
      </c>
      <c r="E1011" s="97">
        <v>0</v>
      </c>
      <c r="F1011" s="161">
        <f t="shared" si="53"/>
        <v>0</v>
      </c>
      <c r="G1011" s="161">
        <f t="shared" si="54"/>
        <v>0</v>
      </c>
      <c r="H1011" s="161">
        <f t="shared" si="55"/>
        <v>0</v>
      </c>
    </row>
    <row r="1012" ht="18" customHeight="1" spans="1:8">
      <c r="A1012" s="99" t="s">
        <v>958</v>
      </c>
      <c r="B1012" s="160">
        <v>0</v>
      </c>
      <c r="C1012" s="160">
        <v>0</v>
      </c>
      <c r="D1012" s="97">
        <v>0</v>
      </c>
      <c r="E1012" s="97">
        <v>0</v>
      </c>
      <c r="F1012" s="161">
        <f t="shared" si="53"/>
        <v>0</v>
      </c>
      <c r="G1012" s="161">
        <f t="shared" si="54"/>
        <v>0</v>
      </c>
      <c r="H1012" s="161">
        <f t="shared" si="55"/>
        <v>0</v>
      </c>
    </row>
    <row r="1013" ht="18" customHeight="1" spans="1:8">
      <c r="A1013" s="99" t="s">
        <v>959</v>
      </c>
      <c r="B1013" s="160">
        <v>0</v>
      </c>
      <c r="C1013" s="160">
        <v>0</v>
      </c>
      <c r="D1013" s="97">
        <v>0</v>
      </c>
      <c r="E1013" s="97">
        <v>0</v>
      </c>
      <c r="F1013" s="161">
        <f t="shared" si="53"/>
        <v>0</v>
      </c>
      <c r="G1013" s="161">
        <f t="shared" si="54"/>
        <v>0</v>
      </c>
      <c r="H1013" s="161">
        <f t="shared" si="55"/>
        <v>0</v>
      </c>
    </row>
    <row r="1014" ht="18" customHeight="1" spans="1:8">
      <c r="A1014" s="99" t="s">
        <v>960</v>
      </c>
      <c r="B1014" s="164">
        <f>SUM(B1015:B1023)</f>
        <v>230</v>
      </c>
      <c r="C1014" s="174">
        <f>SUM(C1015:C1023)</f>
        <v>49</v>
      </c>
      <c r="D1014" s="97">
        <f>SUM(D1015:D1023)</f>
        <v>194</v>
      </c>
      <c r="E1014" s="97">
        <f>SUM(E1015:E1023)</f>
        <v>47</v>
      </c>
      <c r="F1014" s="161">
        <f t="shared" si="53"/>
        <v>20.4347826086957</v>
      </c>
      <c r="G1014" s="161">
        <f t="shared" si="54"/>
        <v>95.9183673469388</v>
      </c>
      <c r="H1014" s="161">
        <f t="shared" si="55"/>
        <v>-75.7731958762887</v>
      </c>
    </row>
    <row r="1015" ht="18" customHeight="1" spans="1:8">
      <c r="A1015" s="99" t="s">
        <v>202</v>
      </c>
      <c r="B1015" s="188">
        <v>90</v>
      </c>
      <c r="C1015" s="188">
        <v>49</v>
      </c>
      <c r="D1015" s="97">
        <v>74</v>
      </c>
      <c r="E1015" s="97">
        <v>47</v>
      </c>
      <c r="F1015" s="161">
        <f t="shared" si="53"/>
        <v>52.2222222222222</v>
      </c>
      <c r="G1015" s="161">
        <f t="shared" si="54"/>
        <v>95.9183673469388</v>
      </c>
      <c r="H1015" s="161">
        <f t="shared" si="55"/>
        <v>-36.4864864864865</v>
      </c>
    </row>
    <row r="1016" ht="18" customHeight="1" spans="1:8">
      <c r="A1016" s="99" t="s">
        <v>203</v>
      </c>
      <c r="B1016" s="190">
        <v>0</v>
      </c>
      <c r="C1016" s="190">
        <v>0</v>
      </c>
      <c r="D1016" s="97">
        <v>0</v>
      </c>
      <c r="E1016" s="97">
        <v>0</v>
      </c>
      <c r="F1016" s="161">
        <f t="shared" si="53"/>
        <v>0</v>
      </c>
      <c r="G1016" s="161">
        <f t="shared" si="54"/>
        <v>0</v>
      </c>
      <c r="H1016" s="161">
        <f t="shared" si="55"/>
        <v>0</v>
      </c>
    </row>
    <row r="1017" ht="18" customHeight="1" spans="1:8">
      <c r="A1017" s="99" t="s">
        <v>204</v>
      </c>
      <c r="B1017" s="189">
        <v>0</v>
      </c>
      <c r="C1017" s="189">
        <v>0</v>
      </c>
      <c r="D1017" s="97">
        <v>0</v>
      </c>
      <c r="E1017" s="97">
        <v>0</v>
      </c>
      <c r="F1017" s="161">
        <f t="shared" si="53"/>
        <v>0</v>
      </c>
      <c r="G1017" s="161">
        <f t="shared" si="54"/>
        <v>0</v>
      </c>
      <c r="H1017" s="161">
        <f t="shared" si="55"/>
        <v>0</v>
      </c>
    </row>
    <row r="1018" ht="18" customHeight="1" spans="1:8">
      <c r="A1018" s="99" t="s">
        <v>961</v>
      </c>
      <c r="B1018" s="173">
        <v>140</v>
      </c>
      <c r="C1018" s="173">
        <v>0</v>
      </c>
      <c r="D1018" s="97">
        <v>120</v>
      </c>
      <c r="E1018" s="97">
        <v>0</v>
      </c>
      <c r="F1018" s="161">
        <f t="shared" si="53"/>
        <v>0</v>
      </c>
      <c r="G1018" s="161">
        <f t="shared" si="54"/>
        <v>0</v>
      </c>
      <c r="H1018" s="161">
        <f t="shared" si="55"/>
        <v>-100</v>
      </c>
    </row>
    <row r="1019" ht="18" customHeight="1" spans="1:8">
      <c r="A1019" s="99" t="s">
        <v>962</v>
      </c>
      <c r="B1019" s="191">
        <v>0</v>
      </c>
      <c r="C1019" s="191">
        <v>0</v>
      </c>
      <c r="D1019" s="97">
        <v>0</v>
      </c>
      <c r="E1019" s="97">
        <v>0</v>
      </c>
      <c r="F1019" s="161">
        <f t="shared" si="53"/>
        <v>0</v>
      </c>
      <c r="G1019" s="161">
        <f t="shared" si="54"/>
        <v>0</v>
      </c>
      <c r="H1019" s="161">
        <f t="shared" si="55"/>
        <v>0</v>
      </c>
    </row>
    <row r="1020" ht="18" customHeight="1" spans="1:8">
      <c r="A1020" s="99" t="s">
        <v>963</v>
      </c>
      <c r="B1020" s="171">
        <v>0</v>
      </c>
      <c r="C1020" s="171">
        <v>0</v>
      </c>
      <c r="D1020" s="97">
        <v>0</v>
      </c>
      <c r="E1020" s="97">
        <v>0</v>
      </c>
      <c r="F1020" s="161">
        <f t="shared" si="53"/>
        <v>0</v>
      </c>
      <c r="G1020" s="161">
        <f t="shared" si="54"/>
        <v>0</v>
      </c>
      <c r="H1020" s="161">
        <f t="shared" si="55"/>
        <v>0</v>
      </c>
    </row>
    <row r="1021" ht="18" customHeight="1" spans="1:8">
      <c r="A1021" s="99" t="s">
        <v>964</v>
      </c>
      <c r="B1021" s="188">
        <v>0</v>
      </c>
      <c r="C1021" s="188">
        <v>0</v>
      </c>
      <c r="D1021" s="97">
        <v>0</v>
      </c>
      <c r="E1021" s="97">
        <v>0</v>
      </c>
      <c r="F1021" s="161">
        <f t="shared" si="53"/>
        <v>0</v>
      </c>
      <c r="G1021" s="161">
        <f t="shared" si="54"/>
        <v>0</v>
      </c>
      <c r="H1021" s="161">
        <f t="shared" si="55"/>
        <v>0</v>
      </c>
    </row>
    <row r="1022" ht="18" customHeight="1" spans="1:8">
      <c r="A1022" s="99" t="s">
        <v>965</v>
      </c>
      <c r="B1022" s="190">
        <v>0</v>
      </c>
      <c r="C1022" s="190">
        <v>0</v>
      </c>
      <c r="D1022" s="97">
        <v>0</v>
      </c>
      <c r="E1022" s="97">
        <v>0</v>
      </c>
      <c r="F1022" s="161">
        <f t="shared" si="53"/>
        <v>0</v>
      </c>
      <c r="G1022" s="161">
        <f t="shared" si="54"/>
        <v>0</v>
      </c>
      <c r="H1022" s="161">
        <f t="shared" si="55"/>
        <v>0</v>
      </c>
    </row>
    <row r="1023" ht="18" customHeight="1" spans="1:8">
      <c r="A1023" s="99" t="s">
        <v>966</v>
      </c>
      <c r="B1023" s="190">
        <v>0</v>
      </c>
      <c r="C1023" s="190">
        <v>0</v>
      </c>
      <c r="D1023" s="97">
        <v>0</v>
      </c>
      <c r="E1023" s="97">
        <v>0</v>
      </c>
      <c r="F1023" s="161">
        <f t="shared" si="53"/>
        <v>0</v>
      </c>
      <c r="G1023" s="161">
        <f t="shared" si="54"/>
        <v>0</v>
      </c>
      <c r="H1023" s="161">
        <f t="shared" si="55"/>
        <v>0</v>
      </c>
    </row>
    <row r="1024" ht="18" customHeight="1" spans="1:8">
      <c r="A1024" s="99" t="s">
        <v>967</v>
      </c>
      <c r="B1024" s="164">
        <f>SUM(B1025:B1028)</f>
        <v>2000</v>
      </c>
      <c r="C1024" s="174">
        <f>SUM(C1025:C1028)</f>
        <v>2233</v>
      </c>
      <c r="D1024" s="97">
        <f>SUM(D1025:D1028)</f>
        <v>1886</v>
      </c>
      <c r="E1024" s="97">
        <f>SUM(E1025:E1028)</f>
        <v>2010</v>
      </c>
      <c r="F1024" s="161">
        <f t="shared" si="53"/>
        <v>100.5</v>
      </c>
      <c r="G1024" s="161">
        <f t="shared" si="54"/>
        <v>90.0134348410211</v>
      </c>
      <c r="H1024" s="161">
        <f t="shared" si="55"/>
        <v>6.57476139978792</v>
      </c>
    </row>
    <row r="1025" ht="18" customHeight="1" spans="1:8">
      <c r="A1025" s="99" t="s">
        <v>968</v>
      </c>
      <c r="B1025" s="190">
        <v>900</v>
      </c>
      <c r="C1025" s="190">
        <v>970</v>
      </c>
      <c r="D1025" s="97">
        <v>868</v>
      </c>
      <c r="E1025" s="97">
        <v>850</v>
      </c>
      <c r="F1025" s="161">
        <f t="shared" si="53"/>
        <v>94.4444444444444</v>
      </c>
      <c r="G1025" s="161">
        <f t="shared" si="54"/>
        <v>87.6288659793814</v>
      </c>
      <c r="H1025" s="161">
        <f t="shared" si="55"/>
        <v>-2.07373271889401</v>
      </c>
    </row>
    <row r="1026" ht="18" customHeight="1" spans="1:8">
      <c r="A1026" s="99" t="s">
        <v>969</v>
      </c>
      <c r="B1026" s="190">
        <v>300</v>
      </c>
      <c r="C1026" s="190">
        <v>429</v>
      </c>
      <c r="D1026" s="97">
        <v>287</v>
      </c>
      <c r="E1026" s="97">
        <v>429</v>
      </c>
      <c r="F1026" s="161">
        <f t="shared" si="53"/>
        <v>143</v>
      </c>
      <c r="G1026" s="161">
        <f t="shared" si="54"/>
        <v>100</v>
      </c>
      <c r="H1026" s="161">
        <f t="shared" si="55"/>
        <v>49.4773519163763</v>
      </c>
    </row>
    <row r="1027" ht="18" customHeight="1" spans="1:8">
      <c r="A1027" s="99" t="s">
        <v>970</v>
      </c>
      <c r="B1027" s="190">
        <v>800</v>
      </c>
      <c r="C1027" s="190">
        <v>834</v>
      </c>
      <c r="D1027" s="97">
        <v>731</v>
      </c>
      <c r="E1027" s="97">
        <v>731</v>
      </c>
      <c r="F1027" s="161">
        <f t="shared" si="53"/>
        <v>91.375</v>
      </c>
      <c r="G1027" s="161">
        <f t="shared" si="54"/>
        <v>87.6498800959233</v>
      </c>
      <c r="H1027" s="161">
        <f t="shared" si="55"/>
        <v>0</v>
      </c>
    </row>
    <row r="1028" ht="18" customHeight="1" spans="1:8">
      <c r="A1028" s="99" t="s">
        <v>971</v>
      </c>
      <c r="B1028" s="190">
        <v>0</v>
      </c>
      <c r="C1028" s="190">
        <v>0</v>
      </c>
      <c r="D1028" s="97">
        <v>0</v>
      </c>
      <c r="E1028" s="97">
        <v>0</v>
      </c>
      <c r="F1028" s="161">
        <f t="shared" si="53"/>
        <v>0</v>
      </c>
      <c r="G1028" s="161">
        <f t="shared" si="54"/>
        <v>0</v>
      </c>
      <c r="H1028" s="161">
        <f t="shared" si="55"/>
        <v>0</v>
      </c>
    </row>
    <row r="1029" ht="18" customHeight="1" spans="1:8">
      <c r="A1029" s="99" t="s">
        <v>972</v>
      </c>
      <c r="B1029" s="164">
        <f>SUM(B1030:B1035)</f>
        <v>0</v>
      </c>
      <c r="C1029" s="174">
        <f>SUM(C1030:C1035)</f>
        <v>0</v>
      </c>
      <c r="D1029" s="97">
        <f>SUM(D1030:D1035)</f>
        <v>0</v>
      </c>
      <c r="E1029" s="97">
        <f>SUM(E1030:E1035)</f>
        <v>0</v>
      </c>
      <c r="F1029" s="161">
        <f t="shared" ref="F1029:F1092" si="56">IF(B1029&lt;&gt;0,(E1029/B1029)*100,0)</f>
        <v>0</v>
      </c>
      <c r="G1029" s="161">
        <f t="shared" ref="G1029:G1092" si="57">IF(C1029&lt;&gt;0,(E1029/C1029)*100,0)</f>
        <v>0</v>
      </c>
      <c r="H1029" s="161">
        <f t="shared" ref="H1029:H1092" si="58">IF(D1029&lt;&gt;0,(E1029/D1029-1)*100,0)</f>
        <v>0</v>
      </c>
    </row>
    <row r="1030" ht="18" customHeight="1" spans="1:8">
      <c r="A1030" s="99" t="s">
        <v>202</v>
      </c>
      <c r="B1030" s="190">
        <v>0</v>
      </c>
      <c r="C1030" s="190">
        <v>0</v>
      </c>
      <c r="D1030" s="97">
        <v>0</v>
      </c>
      <c r="E1030" s="97">
        <v>0</v>
      </c>
      <c r="F1030" s="161">
        <f t="shared" si="56"/>
        <v>0</v>
      </c>
      <c r="G1030" s="161">
        <f t="shared" si="57"/>
        <v>0</v>
      </c>
      <c r="H1030" s="161">
        <f t="shared" si="58"/>
        <v>0</v>
      </c>
    </row>
    <row r="1031" ht="18" customHeight="1" spans="1:8">
      <c r="A1031" s="99" t="s">
        <v>203</v>
      </c>
      <c r="B1031" s="190">
        <v>0</v>
      </c>
      <c r="C1031" s="190">
        <v>0</v>
      </c>
      <c r="D1031" s="97">
        <v>0</v>
      </c>
      <c r="E1031" s="97">
        <v>0</v>
      </c>
      <c r="F1031" s="161">
        <f t="shared" si="56"/>
        <v>0</v>
      </c>
      <c r="G1031" s="161">
        <f t="shared" si="57"/>
        <v>0</v>
      </c>
      <c r="H1031" s="161">
        <f t="shared" si="58"/>
        <v>0</v>
      </c>
    </row>
    <row r="1032" ht="18" customHeight="1" spans="1:8">
      <c r="A1032" s="99" t="s">
        <v>204</v>
      </c>
      <c r="B1032" s="190">
        <v>0</v>
      </c>
      <c r="C1032" s="190">
        <v>0</v>
      </c>
      <c r="D1032" s="97">
        <v>0</v>
      </c>
      <c r="E1032" s="97">
        <v>0</v>
      </c>
      <c r="F1032" s="161">
        <f t="shared" si="56"/>
        <v>0</v>
      </c>
      <c r="G1032" s="161">
        <f t="shared" si="57"/>
        <v>0</v>
      </c>
      <c r="H1032" s="161">
        <f t="shared" si="58"/>
        <v>0</v>
      </c>
    </row>
    <row r="1033" ht="18" customHeight="1" spans="1:8">
      <c r="A1033" s="99" t="s">
        <v>958</v>
      </c>
      <c r="B1033" s="190">
        <v>0</v>
      </c>
      <c r="C1033" s="190">
        <v>0</v>
      </c>
      <c r="D1033" s="97">
        <v>0</v>
      </c>
      <c r="E1033" s="97">
        <v>0</v>
      </c>
      <c r="F1033" s="161">
        <f t="shared" si="56"/>
        <v>0</v>
      </c>
      <c r="G1033" s="161">
        <f t="shared" si="57"/>
        <v>0</v>
      </c>
      <c r="H1033" s="161">
        <f t="shared" si="58"/>
        <v>0</v>
      </c>
    </row>
    <row r="1034" ht="18" customHeight="1" spans="1:8">
      <c r="A1034" s="99" t="s">
        <v>973</v>
      </c>
      <c r="B1034" s="187">
        <v>0</v>
      </c>
      <c r="C1034" s="187">
        <v>0</v>
      </c>
      <c r="D1034" s="97">
        <v>0</v>
      </c>
      <c r="E1034" s="97">
        <v>0</v>
      </c>
      <c r="F1034" s="161">
        <f t="shared" si="56"/>
        <v>0</v>
      </c>
      <c r="G1034" s="161">
        <f t="shared" si="57"/>
        <v>0</v>
      </c>
      <c r="H1034" s="161">
        <f t="shared" si="58"/>
        <v>0</v>
      </c>
    </row>
    <row r="1035" ht="18" customHeight="1" spans="1:8">
      <c r="A1035" s="99" t="s">
        <v>974</v>
      </c>
      <c r="B1035" s="173">
        <v>0</v>
      </c>
      <c r="C1035" s="173">
        <v>0</v>
      </c>
      <c r="D1035" s="97">
        <v>0</v>
      </c>
      <c r="E1035" s="97">
        <v>0</v>
      </c>
      <c r="F1035" s="161">
        <f t="shared" si="56"/>
        <v>0</v>
      </c>
      <c r="G1035" s="161">
        <f t="shared" si="57"/>
        <v>0</v>
      </c>
      <c r="H1035" s="161">
        <f t="shared" si="58"/>
        <v>0</v>
      </c>
    </row>
    <row r="1036" ht="18" customHeight="1" spans="1:8">
      <c r="A1036" s="99" t="s">
        <v>975</v>
      </c>
      <c r="B1036" s="164">
        <f>SUM(B1037:B1040)</f>
        <v>6010</v>
      </c>
      <c r="C1036" s="174">
        <f>SUM(C1037:C1040)</f>
        <v>2378</v>
      </c>
      <c r="D1036" s="97">
        <f>SUM(D1037:D1040)</f>
        <v>5055</v>
      </c>
      <c r="E1036" s="97">
        <f>SUM(E1037:E1040)</f>
        <v>2154</v>
      </c>
      <c r="F1036" s="161">
        <f t="shared" si="56"/>
        <v>35.8402662229617</v>
      </c>
      <c r="G1036" s="161">
        <f t="shared" si="57"/>
        <v>90.5803195962994</v>
      </c>
      <c r="H1036" s="161">
        <f t="shared" si="58"/>
        <v>-57.3887240356083</v>
      </c>
    </row>
    <row r="1037" ht="18" customHeight="1" spans="1:8">
      <c r="A1037" s="99" t="s">
        <v>976</v>
      </c>
      <c r="B1037" s="190">
        <v>10</v>
      </c>
      <c r="C1037" s="97">
        <v>0</v>
      </c>
      <c r="D1037" s="97">
        <v>7</v>
      </c>
      <c r="E1037" s="97">
        <v>70</v>
      </c>
      <c r="F1037" s="161">
        <f t="shared" si="56"/>
        <v>700</v>
      </c>
      <c r="G1037" s="161">
        <f t="shared" si="57"/>
        <v>0</v>
      </c>
      <c r="H1037" s="161">
        <f t="shared" si="58"/>
        <v>900</v>
      </c>
    </row>
    <row r="1038" ht="18" customHeight="1" spans="1:8">
      <c r="A1038" s="99" t="s">
        <v>977</v>
      </c>
      <c r="B1038" s="190">
        <v>6000</v>
      </c>
      <c r="C1038" s="97">
        <v>2378</v>
      </c>
      <c r="D1038" s="97">
        <v>5048</v>
      </c>
      <c r="E1038" s="97">
        <v>2084</v>
      </c>
      <c r="F1038" s="161">
        <f t="shared" si="56"/>
        <v>34.7333333333333</v>
      </c>
      <c r="G1038" s="161">
        <f t="shared" si="57"/>
        <v>87.636669470143</v>
      </c>
      <c r="H1038" s="161">
        <f t="shared" si="58"/>
        <v>-58.716323296355</v>
      </c>
    </row>
    <row r="1039" ht="18" customHeight="1" spans="1:8">
      <c r="A1039" s="99" t="s">
        <v>978</v>
      </c>
      <c r="B1039" s="190">
        <v>0</v>
      </c>
      <c r="C1039" s="97">
        <v>0</v>
      </c>
      <c r="D1039" s="97">
        <v>0</v>
      </c>
      <c r="E1039" s="97">
        <v>0</v>
      </c>
      <c r="F1039" s="161">
        <f t="shared" si="56"/>
        <v>0</v>
      </c>
      <c r="G1039" s="161">
        <f t="shared" si="57"/>
        <v>0</v>
      </c>
      <c r="H1039" s="161">
        <f t="shared" si="58"/>
        <v>0</v>
      </c>
    </row>
    <row r="1040" ht="18" customHeight="1" spans="1:8">
      <c r="A1040" s="99" t="s">
        <v>979</v>
      </c>
      <c r="B1040" s="190">
        <v>0</v>
      </c>
      <c r="C1040" s="97">
        <v>0</v>
      </c>
      <c r="D1040" s="97">
        <v>0</v>
      </c>
      <c r="E1040" s="97">
        <v>0</v>
      </c>
      <c r="F1040" s="161">
        <f t="shared" si="56"/>
        <v>0</v>
      </c>
      <c r="G1040" s="161">
        <f t="shared" si="57"/>
        <v>0</v>
      </c>
      <c r="H1040" s="161">
        <f t="shared" si="58"/>
        <v>0</v>
      </c>
    </row>
    <row r="1041" ht="18" customHeight="1" spans="1:8">
      <c r="A1041" s="99" t="s">
        <v>980</v>
      </c>
      <c r="B1041" s="164">
        <f>SUM(B1042:B1043)</f>
        <v>0</v>
      </c>
      <c r="C1041" s="174">
        <f>SUM(C1042:C1043)</f>
        <v>0</v>
      </c>
      <c r="D1041" s="97">
        <f>SUM(D1042:D1043)</f>
        <v>0</v>
      </c>
      <c r="E1041" s="97">
        <f>SUM(E1042:E1043)</f>
        <v>0</v>
      </c>
      <c r="F1041" s="161">
        <f t="shared" si="56"/>
        <v>0</v>
      </c>
      <c r="G1041" s="161">
        <f t="shared" si="57"/>
        <v>0</v>
      </c>
      <c r="H1041" s="161">
        <f t="shared" si="58"/>
        <v>0</v>
      </c>
    </row>
    <row r="1042" ht="18" customHeight="1" spans="1:8">
      <c r="A1042" s="99" t="s">
        <v>981</v>
      </c>
      <c r="B1042" s="190">
        <v>0</v>
      </c>
      <c r="C1042" s="97">
        <v>0</v>
      </c>
      <c r="D1042" s="97">
        <v>0</v>
      </c>
      <c r="E1042" s="97">
        <v>0</v>
      </c>
      <c r="F1042" s="161">
        <f t="shared" si="56"/>
        <v>0</v>
      </c>
      <c r="G1042" s="161">
        <f t="shared" si="57"/>
        <v>0</v>
      </c>
      <c r="H1042" s="161">
        <f t="shared" si="58"/>
        <v>0</v>
      </c>
    </row>
    <row r="1043" ht="18" customHeight="1" spans="1:8">
      <c r="A1043" s="99" t="s">
        <v>982</v>
      </c>
      <c r="B1043" s="190">
        <v>0</v>
      </c>
      <c r="C1043" s="97">
        <v>0</v>
      </c>
      <c r="D1043" s="97">
        <v>0</v>
      </c>
      <c r="E1043" s="97">
        <v>0</v>
      </c>
      <c r="F1043" s="161">
        <f t="shared" si="56"/>
        <v>0</v>
      </c>
      <c r="G1043" s="161">
        <f t="shared" si="57"/>
        <v>0</v>
      </c>
      <c r="H1043" s="161">
        <f t="shared" si="58"/>
        <v>0</v>
      </c>
    </row>
    <row r="1044" ht="18" customHeight="1" spans="1:11">
      <c r="A1044" s="99" t="s">
        <v>168</v>
      </c>
      <c r="B1044" s="164">
        <f>SUM(B1045,B1055,B1071,B1076,B1090,B1097,B1104)</f>
        <v>3670</v>
      </c>
      <c r="C1044" s="174">
        <f>SUM(C1045,C1055,C1071,C1076,C1090,C1097,C1104)</f>
        <v>1266</v>
      </c>
      <c r="D1044" s="97">
        <f>SUM(D1045,D1055,D1071,D1076,D1090,D1097,D1104)</f>
        <v>3416</v>
      </c>
      <c r="E1044" s="97">
        <f>SUM(E1045,E1055,E1071,E1076,E1090,E1097,E1104)</f>
        <v>6519</v>
      </c>
      <c r="F1044" s="161">
        <f t="shared" si="56"/>
        <v>177.629427792916</v>
      </c>
      <c r="G1044" s="161">
        <f t="shared" si="57"/>
        <v>514.928909952607</v>
      </c>
      <c r="H1044" s="161">
        <f t="shared" si="58"/>
        <v>90.8372365339578</v>
      </c>
      <c r="K1044" s="156" t="e">
        <f>SUM(#REF!,#REF!,#REF!)</f>
        <v>#REF!</v>
      </c>
    </row>
    <row r="1045" ht="18" customHeight="1" spans="1:8">
      <c r="A1045" s="99" t="s">
        <v>983</v>
      </c>
      <c r="B1045" s="164">
        <f>SUM(B1046:B1054)</f>
        <v>0</v>
      </c>
      <c r="C1045" s="174">
        <f>SUM(C1046:C1054)</f>
        <v>0</v>
      </c>
      <c r="D1045" s="97">
        <f>SUM(D1046:D1054)</f>
        <v>0</v>
      </c>
      <c r="E1045" s="97">
        <f>SUM(E1046:E1054)</f>
        <v>0</v>
      </c>
      <c r="F1045" s="161">
        <f t="shared" si="56"/>
        <v>0</v>
      </c>
      <c r="G1045" s="161">
        <f t="shared" si="57"/>
        <v>0</v>
      </c>
      <c r="H1045" s="161">
        <f t="shared" si="58"/>
        <v>0</v>
      </c>
    </row>
    <row r="1046" ht="18" customHeight="1" spans="1:8">
      <c r="A1046" s="99" t="s">
        <v>202</v>
      </c>
      <c r="B1046" s="182">
        <v>0</v>
      </c>
      <c r="C1046" s="160">
        <v>0</v>
      </c>
      <c r="D1046" s="97">
        <v>0</v>
      </c>
      <c r="E1046" s="97">
        <v>0</v>
      </c>
      <c r="F1046" s="161">
        <f t="shared" si="56"/>
        <v>0</v>
      </c>
      <c r="G1046" s="161">
        <f t="shared" si="57"/>
        <v>0</v>
      </c>
      <c r="H1046" s="161">
        <f t="shared" si="58"/>
        <v>0</v>
      </c>
    </row>
    <row r="1047" ht="18" customHeight="1" spans="1:8">
      <c r="A1047" s="99" t="s">
        <v>203</v>
      </c>
      <c r="B1047" s="189">
        <v>0</v>
      </c>
      <c r="C1047" s="160">
        <v>0</v>
      </c>
      <c r="D1047" s="97">
        <v>0</v>
      </c>
      <c r="E1047" s="97">
        <v>0</v>
      </c>
      <c r="F1047" s="161">
        <f t="shared" si="56"/>
        <v>0</v>
      </c>
      <c r="G1047" s="161">
        <f t="shared" si="57"/>
        <v>0</v>
      </c>
      <c r="H1047" s="161">
        <f t="shared" si="58"/>
        <v>0</v>
      </c>
    </row>
    <row r="1048" ht="18" customHeight="1" spans="1:8">
      <c r="A1048" s="99" t="s">
        <v>204</v>
      </c>
      <c r="B1048" s="190">
        <v>0</v>
      </c>
      <c r="C1048" s="97">
        <v>0</v>
      </c>
      <c r="D1048" s="97">
        <v>0</v>
      </c>
      <c r="E1048" s="97">
        <v>0</v>
      </c>
      <c r="F1048" s="161">
        <f t="shared" si="56"/>
        <v>0</v>
      </c>
      <c r="G1048" s="161">
        <f t="shared" si="57"/>
        <v>0</v>
      </c>
      <c r="H1048" s="161">
        <f t="shared" si="58"/>
        <v>0</v>
      </c>
    </row>
    <row r="1049" ht="18" customHeight="1" spans="1:8">
      <c r="A1049" s="99" t="s">
        <v>984</v>
      </c>
      <c r="B1049" s="190">
        <v>0</v>
      </c>
      <c r="C1049" s="97">
        <v>0</v>
      </c>
      <c r="D1049" s="97">
        <v>0</v>
      </c>
      <c r="E1049" s="97">
        <v>0</v>
      </c>
      <c r="F1049" s="161">
        <f t="shared" si="56"/>
        <v>0</v>
      </c>
      <c r="G1049" s="161">
        <f t="shared" si="57"/>
        <v>0</v>
      </c>
      <c r="H1049" s="161">
        <f t="shared" si="58"/>
        <v>0</v>
      </c>
    </row>
    <row r="1050" ht="18" customHeight="1" spans="1:8">
      <c r="A1050" s="99" t="s">
        <v>985</v>
      </c>
      <c r="B1050" s="189">
        <v>0</v>
      </c>
      <c r="C1050" s="160">
        <v>0</v>
      </c>
      <c r="D1050" s="97">
        <v>0</v>
      </c>
      <c r="E1050" s="97">
        <v>0</v>
      </c>
      <c r="F1050" s="161">
        <f t="shared" si="56"/>
        <v>0</v>
      </c>
      <c r="G1050" s="161">
        <f t="shared" si="57"/>
        <v>0</v>
      </c>
      <c r="H1050" s="161">
        <f t="shared" si="58"/>
        <v>0</v>
      </c>
    </row>
    <row r="1051" ht="18" customHeight="1" spans="1:8">
      <c r="A1051" s="99" t="s">
        <v>986</v>
      </c>
      <c r="B1051" s="190">
        <v>0</v>
      </c>
      <c r="C1051" s="97">
        <v>0</v>
      </c>
      <c r="D1051" s="97">
        <v>0</v>
      </c>
      <c r="E1051" s="97">
        <v>0</v>
      </c>
      <c r="F1051" s="161">
        <f t="shared" si="56"/>
        <v>0</v>
      </c>
      <c r="G1051" s="161">
        <f t="shared" si="57"/>
        <v>0</v>
      </c>
      <c r="H1051" s="161">
        <f t="shared" si="58"/>
        <v>0</v>
      </c>
    </row>
    <row r="1052" ht="18" customHeight="1" spans="1:8">
      <c r="A1052" s="99" t="s">
        <v>987</v>
      </c>
      <c r="B1052" s="190">
        <v>0</v>
      </c>
      <c r="C1052" s="97">
        <v>0</v>
      </c>
      <c r="D1052" s="97">
        <v>0</v>
      </c>
      <c r="E1052" s="97">
        <v>0</v>
      </c>
      <c r="F1052" s="161">
        <f t="shared" si="56"/>
        <v>0</v>
      </c>
      <c r="G1052" s="161">
        <f t="shared" si="57"/>
        <v>0</v>
      </c>
      <c r="H1052" s="161">
        <f t="shared" si="58"/>
        <v>0</v>
      </c>
    </row>
    <row r="1053" ht="18" customHeight="1" spans="1:8">
      <c r="A1053" s="99" t="s">
        <v>988</v>
      </c>
      <c r="B1053" s="190">
        <v>0</v>
      </c>
      <c r="C1053" s="97">
        <v>0</v>
      </c>
      <c r="D1053" s="97">
        <v>0</v>
      </c>
      <c r="E1053" s="97">
        <v>0</v>
      </c>
      <c r="F1053" s="161">
        <f t="shared" si="56"/>
        <v>0</v>
      </c>
      <c r="G1053" s="161">
        <f t="shared" si="57"/>
        <v>0</v>
      </c>
      <c r="H1053" s="161">
        <f t="shared" si="58"/>
        <v>0</v>
      </c>
    </row>
    <row r="1054" ht="18" customHeight="1" spans="1:8">
      <c r="A1054" s="99" t="s">
        <v>989</v>
      </c>
      <c r="B1054" s="190">
        <v>0</v>
      </c>
      <c r="C1054" s="97">
        <v>0</v>
      </c>
      <c r="D1054" s="97">
        <v>0</v>
      </c>
      <c r="E1054" s="97">
        <v>0</v>
      </c>
      <c r="F1054" s="161">
        <f t="shared" si="56"/>
        <v>0</v>
      </c>
      <c r="G1054" s="161">
        <f t="shared" si="57"/>
        <v>0</v>
      </c>
      <c r="H1054" s="161">
        <f t="shared" si="58"/>
        <v>0</v>
      </c>
    </row>
    <row r="1055" ht="18" customHeight="1" spans="1:8">
      <c r="A1055" s="99" t="s">
        <v>990</v>
      </c>
      <c r="B1055" s="164">
        <f>SUM(B1056:B1070)</f>
        <v>0</v>
      </c>
      <c r="C1055" s="174">
        <f>SUM(C1056:C1070)</f>
        <v>0</v>
      </c>
      <c r="D1055" s="97">
        <f>SUM(D1056:D1070)</f>
        <v>0</v>
      </c>
      <c r="E1055" s="97">
        <f>SUM(E1056:E1070)</f>
        <v>0</v>
      </c>
      <c r="F1055" s="161">
        <f t="shared" si="56"/>
        <v>0</v>
      </c>
      <c r="G1055" s="161">
        <f t="shared" si="57"/>
        <v>0</v>
      </c>
      <c r="H1055" s="161">
        <f t="shared" si="58"/>
        <v>0</v>
      </c>
    </row>
    <row r="1056" ht="18" customHeight="1" spans="1:8">
      <c r="A1056" s="99" t="s">
        <v>202</v>
      </c>
      <c r="B1056" s="182">
        <v>0</v>
      </c>
      <c r="C1056" s="160">
        <v>0</v>
      </c>
      <c r="D1056" s="97">
        <v>0</v>
      </c>
      <c r="E1056" s="97">
        <v>0</v>
      </c>
      <c r="F1056" s="161">
        <f t="shared" si="56"/>
        <v>0</v>
      </c>
      <c r="G1056" s="161">
        <f t="shared" si="57"/>
        <v>0</v>
      </c>
      <c r="H1056" s="161">
        <f t="shared" si="58"/>
        <v>0</v>
      </c>
    </row>
    <row r="1057" ht="18" customHeight="1" spans="1:8">
      <c r="A1057" s="99" t="s">
        <v>203</v>
      </c>
      <c r="B1057" s="189">
        <v>0</v>
      </c>
      <c r="C1057" s="160">
        <v>0</v>
      </c>
      <c r="D1057" s="97">
        <v>0</v>
      </c>
      <c r="E1057" s="97">
        <v>0</v>
      </c>
      <c r="F1057" s="161">
        <f t="shared" si="56"/>
        <v>0</v>
      </c>
      <c r="G1057" s="161">
        <f t="shared" si="57"/>
        <v>0</v>
      </c>
      <c r="H1057" s="161">
        <f t="shared" si="58"/>
        <v>0</v>
      </c>
    </row>
    <row r="1058" ht="18" customHeight="1" spans="1:8">
      <c r="A1058" s="99" t="s">
        <v>204</v>
      </c>
      <c r="B1058" s="189">
        <v>0</v>
      </c>
      <c r="C1058" s="160">
        <v>0</v>
      </c>
      <c r="D1058" s="97">
        <v>0</v>
      </c>
      <c r="E1058" s="97">
        <v>0</v>
      </c>
      <c r="F1058" s="161">
        <f t="shared" si="56"/>
        <v>0</v>
      </c>
      <c r="G1058" s="161">
        <f t="shared" si="57"/>
        <v>0</v>
      </c>
      <c r="H1058" s="161">
        <f t="shared" si="58"/>
        <v>0</v>
      </c>
    </row>
    <row r="1059" ht="18" customHeight="1" spans="1:8">
      <c r="A1059" s="99" t="s">
        <v>991</v>
      </c>
      <c r="B1059" s="189">
        <v>0</v>
      </c>
      <c r="C1059" s="160">
        <v>0</v>
      </c>
      <c r="D1059" s="97">
        <v>0</v>
      </c>
      <c r="E1059" s="97">
        <v>0</v>
      </c>
      <c r="F1059" s="161">
        <f t="shared" si="56"/>
        <v>0</v>
      </c>
      <c r="G1059" s="161">
        <f t="shared" si="57"/>
        <v>0</v>
      </c>
      <c r="H1059" s="161">
        <f t="shared" si="58"/>
        <v>0</v>
      </c>
    </row>
    <row r="1060" ht="18" customHeight="1" spans="1:8">
      <c r="A1060" s="99" t="s">
        <v>992</v>
      </c>
      <c r="B1060" s="190">
        <v>0</v>
      </c>
      <c r="C1060" s="97">
        <v>0</v>
      </c>
      <c r="D1060" s="97">
        <v>0</v>
      </c>
      <c r="E1060" s="97">
        <v>0</v>
      </c>
      <c r="F1060" s="161">
        <f t="shared" si="56"/>
        <v>0</v>
      </c>
      <c r="G1060" s="161">
        <f t="shared" si="57"/>
        <v>0</v>
      </c>
      <c r="H1060" s="161">
        <f t="shared" si="58"/>
        <v>0</v>
      </c>
    </row>
    <row r="1061" ht="18" customHeight="1" spans="1:8">
      <c r="A1061" s="99" t="s">
        <v>993</v>
      </c>
      <c r="B1061" s="180">
        <v>0</v>
      </c>
      <c r="C1061" s="97">
        <v>0</v>
      </c>
      <c r="D1061" s="97">
        <v>0</v>
      </c>
      <c r="E1061" s="97">
        <v>0</v>
      </c>
      <c r="F1061" s="161">
        <f t="shared" si="56"/>
        <v>0</v>
      </c>
      <c r="G1061" s="161">
        <f t="shared" si="57"/>
        <v>0</v>
      </c>
      <c r="H1061" s="161">
        <f t="shared" si="58"/>
        <v>0</v>
      </c>
    </row>
    <row r="1062" ht="18" customHeight="1" spans="1:8">
      <c r="A1062" s="99" t="s">
        <v>994</v>
      </c>
      <c r="B1062" s="190">
        <v>0</v>
      </c>
      <c r="C1062" s="97">
        <v>0</v>
      </c>
      <c r="D1062" s="97">
        <v>0</v>
      </c>
      <c r="E1062" s="97">
        <v>0</v>
      </c>
      <c r="F1062" s="161">
        <f t="shared" si="56"/>
        <v>0</v>
      </c>
      <c r="G1062" s="161">
        <f t="shared" si="57"/>
        <v>0</v>
      </c>
      <c r="H1062" s="161">
        <f t="shared" si="58"/>
        <v>0</v>
      </c>
    </row>
    <row r="1063" ht="18" customHeight="1" spans="1:8">
      <c r="A1063" s="99" t="s">
        <v>995</v>
      </c>
      <c r="B1063" s="190">
        <v>0</v>
      </c>
      <c r="C1063" s="97">
        <v>0</v>
      </c>
      <c r="D1063" s="97">
        <v>0</v>
      </c>
      <c r="E1063" s="97">
        <v>0</v>
      </c>
      <c r="F1063" s="161">
        <f t="shared" si="56"/>
        <v>0</v>
      </c>
      <c r="G1063" s="161">
        <f t="shared" si="57"/>
        <v>0</v>
      </c>
      <c r="H1063" s="161">
        <f t="shared" si="58"/>
        <v>0</v>
      </c>
    </row>
    <row r="1064" ht="18" customHeight="1" spans="1:8">
      <c r="A1064" s="99" t="s">
        <v>996</v>
      </c>
      <c r="B1064" s="190">
        <v>0</v>
      </c>
      <c r="C1064" s="97">
        <v>0</v>
      </c>
      <c r="D1064" s="97">
        <v>0</v>
      </c>
      <c r="E1064" s="97">
        <v>0</v>
      </c>
      <c r="F1064" s="161">
        <f t="shared" si="56"/>
        <v>0</v>
      </c>
      <c r="G1064" s="161">
        <f t="shared" si="57"/>
        <v>0</v>
      </c>
      <c r="H1064" s="161">
        <f t="shared" si="58"/>
        <v>0</v>
      </c>
    </row>
    <row r="1065" ht="18" customHeight="1" spans="1:8">
      <c r="A1065" s="99" t="s">
        <v>997</v>
      </c>
      <c r="B1065" s="190">
        <v>0</v>
      </c>
      <c r="C1065" s="97">
        <v>0</v>
      </c>
      <c r="D1065" s="97">
        <v>0</v>
      </c>
      <c r="E1065" s="97">
        <v>0</v>
      </c>
      <c r="F1065" s="161">
        <f t="shared" si="56"/>
        <v>0</v>
      </c>
      <c r="G1065" s="161">
        <f t="shared" si="57"/>
        <v>0</v>
      </c>
      <c r="H1065" s="161">
        <f t="shared" si="58"/>
        <v>0</v>
      </c>
    </row>
    <row r="1066" ht="18" customHeight="1" spans="1:8">
      <c r="A1066" s="99" t="s">
        <v>998</v>
      </c>
      <c r="B1066" s="190">
        <v>0</v>
      </c>
      <c r="C1066" s="97">
        <v>0</v>
      </c>
      <c r="D1066" s="97">
        <v>0</v>
      </c>
      <c r="E1066" s="97">
        <v>0</v>
      </c>
      <c r="F1066" s="161">
        <f t="shared" si="56"/>
        <v>0</v>
      </c>
      <c r="G1066" s="161">
        <f t="shared" si="57"/>
        <v>0</v>
      </c>
      <c r="H1066" s="161">
        <f t="shared" si="58"/>
        <v>0</v>
      </c>
    </row>
    <row r="1067" ht="18" customHeight="1" spans="1:8">
      <c r="A1067" s="99" t="s">
        <v>999</v>
      </c>
      <c r="B1067" s="190">
        <v>0</v>
      </c>
      <c r="C1067" s="97">
        <v>0</v>
      </c>
      <c r="D1067" s="97">
        <v>0</v>
      </c>
      <c r="E1067" s="97">
        <v>0</v>
      </c>
      <c r="F1067" s="161">
        <f t="shared" si="56"/>
        <v>0</v>
      </c>
      <c r="G1067" s="161">
        <f t="shared" si="57"/>
        <v>0</v>
      </c>
      <c r="H1067" s="161">
        <f t="shared" si="58"/>
        <v>0</v>
      </c>
    </row>
    <row r="1068" ht="18" customHeight="1" spans="1:8">
      <c r="A1068" s="99" t="s">
        <v>1000</v>
      </c>
      <c r="B1068" s="182">
        <v>0</v>
      </c>
      <c r="C1068" s="160">
        <v>0</v>
      </c>
      <c r="D1068" s="97">
        <v>0</v>
      </c>
      <c r="E1068" s="97">
        <v>0</v>
      </c>
      <c r="F1068" s="161">
        <f t="shared" si="56"/>
        <v>0</v>
      </c>
      <c r="G1068" s="161">
        <f t="shared" si="57"/>
        <v>0</v>
      </c>
      <c r="H1068" s="161">
        <f t="shared" si="58"/>
        <v>0</v>
      </c>
    </row>
    <row r="1069" ht="18" customHeight="1" spans="1:8">
      <c r="A1069" s="99" t="s">
        <v>1001</v>
      </c>
      <c r="B1069" s="189">
        <v>0</v>
      </c>
      <c r="C1069" s="160">
        <v>0</v>
      </c>
      <c r="D1069" s="97">
        <v>0</v>
      </c>
      <c r="E1069" s="97">
        <v>0</v>
      </c>
      <c r="F1069" s="161">
        <f t="shared" si="56"/>
        <v>0</v>
      </c>
      <c r="G1069" s="161">
        <f t="shared" si="57"/>
        <v>0</v>
      </c>
      <c r="H1069" s="161">
        <f t="shared" si="58"/>
        <v>0</v>
      </c>
    </row>
    <row r="1070" ht="18" customHeight="1" spans="1:8">
      <c r="A1070" s="99" t="s">
        <v>1002</v>
      </c>
      <c r="B1070" s="189">
        <v>0</v>
      </c>
      <c r="C1070" s="160">
        <v>0</v>
      </c>
      <c r="D1070" s="97">
        <v>0</v>
      </c>
      <c r="E1070" s="97">
        <v>0</v>
      </c>
      <c r="F1070" s="161">
        <f t="shared" si="56"/>
        <v>0</v>
      </c>
      <c r="G1070" s="161">
        <f t="shared" si="57"/>
        <v>0</v>
      </c>
      <c r="H1070" s="161">
        <f t="shared" si="58"/>
        <v>0</v>
      </c>
    </row>
    <row r="1071" ht="18" customHeight="1" spans="1:8">
      <c r="A1071" s="99" t="s">
        <v>1003</v>
      </c>
      <c r="B1071" s="164">
        <f>SUM(B1072:B1075)</f>
        <v>0</v>
      </c>
      <c r="C1071" s="174">
        <f>SUM(C1072:C1075)</f>
        <v>0</v>
      </c>
      <c r="D1071" s="97">
        <f>SUM(D1072:D1075)</f>
        <v>0</v>
      </c>
      <c r="E1071" s="97">
        <f>SUM(E1072:E1075)</f>
        <v>0</v>
      </c>
      <c r="F1071" s="161">
        <f t="shared" si="56"/>
        <v>0</v>
      </c>
      <c r="G1071" s="161">
        <f t="shared" si="57"/>
        <v>0</v>
      </c>
      <c r="H1071" s="161">
        <f t="shared" si="58"/>
        <v>0</v>
      </c>
    </row>
    <row r="1072" ht="18" customHeight="1" spans="1:8">
      <c r="A1072" s="99" t="s">
        <v>202</v>
      </c>
      <c r="B1072" s="190">
        <v>0</v>
      </c>
      <c r="C1072" s="97">
        <v>0</v>
      </c>
      <c r="D1072" s="97">
        <v>0</v>
      </c>
      <c r="E1072" s="97">
        <v>0</v>
      </c>
      <c r="F1072" s="161">
        <f t="shared" si="56"/>
        <v>0</v>
      </c>
      <c r="G1072" s="161">
        <f t="shared" si="57"/>
        <v>0</v>
      </c>
      <c r="H1072" s="161">
        <f t="shared" si="58"/>
        <v>0</v>
      </c>
    </row>
    <row r="1073" ht="18" customHeight="1" spans="1:8">
      <c r="A1073" s="99" t="s">
        <v>203</v>
      </c>
      <c r="B1073" s="180">
        <v>0</v>
      </c>
      <c r="C1073" s="97">
        <v>0</v>
      </c>
      <c r="D1073" s="97">
        <v>0</v>
      </c>
      <c r="E1073" s="97">
        <v>0</v>
      </c>
      <c r="F1073" s="161">
        <f t="shared" si="56"/>
        <v>0</v>
      </c>
      <c r="G1073" s="161">
        <f t="shared" si="57"/>
        <v>0</v>
      </c>
      <c r="H1073" s="161">
        <f t="shared" si="58"/>
        <v>0</v>
      </c>
    </row>
    <row r="1074" ht="18" customHeight="1" spans="1:8">
      <c r="A1074" s="99" t="s">
        <v>204</v>
      </c>
      <c r="B1074" s="190">
        <v>0</v>
      </c>
      <c r="C1074" s="97">
        <v>0</v>
      </c>
      <c r="D1074" s="97">
        <v>0</v>
      </c>
      <c r="E1074" s="97">
        <v>0</v>
      </c>
      <c r="F1074" s="161">
        <f t="shared" si="56"/>
        <v>0</v>
      </c>
      <c r="G1074" s="161">
        <f t="shared" si="57"/>
        <v>0</v>
      </c>
      <c r="H1074" s="161">
        <f t="shared" si="58"/>
        <v>0</v>
      </c>
    </row>
    <row r="1075" ht="18" customHeight="1" spans="1:8">
      <c r="A1075" s="99" t="s">
        <v>1004</v>
      </c>
      <c r="B1075" s="187">
        <v>0</v>
      </c>
      <c r="C1075" s="97">
        <v>0</v>
      </c>
      <c r="D1075" s="97">
        <v>0</v>
      </c>
      <c r="E1075" s="97">
        <v>0</v>
      </c>
      <c r="F1075" s="161">
        <f t="shared" si="56"/>
        <v>0</v>
      </c>
      <c r="G1075" s="161">
        <f t="shared" si="57"/>
        <v>0</v>
      </c>
      <c r="H1075" s="161">
        <f t="shared" si="58"/>
        <v>0</v>
      </c>
    </row>
    <row r="1076" ht="18" customHeight="1" spans="1:8">
      <c r="A1076" s="99" t="s">
        <v>1005</v>
      </c>
      <c r="B1076" s="164">
        <f>SUM(B1077:B1089)</f>
        <v>1410</v>
      </c>
      <c r="C1076" s="174">
        <f>SUM(C1077:C1089)</f>
        <v>102</v>
      </c>
      <c r="D1076" s="97">
        <f>SUM(D1077:D1089)</f>
        <v>1327</v>
      </c>
      <c r="E1076" s="97">
        <f>SUM(E1077:E1089)</f>
        <v>1844</v>
      </c>
      <c r="F1076" s="161">
        <f t="shared" si="56"/>
        <v>130.780141843972</v>
      </c>
      <c r="G1076" s="161">
        <f t="shared" si="57"/>
        <v>1807.8431372549</v>
      </c>
      <c r="H1076" s="161">
        <f t="shared" si="58"/>
        <v>38.9600602863602</v>
      </c>
    </row>
    <row r="1077" ht="18" customHeight="1" spans="1:8">
      <c r="A1077" s="99" t="s">
        <v>202</v>
      </c>
      <c r="B1077" s="97">
        <v>100</v>
      </c>
      <c r="C1077" s="97">
        <v>79</v>
      </c>
      <c r="D1077" s="97">
        <v>91</v>
      </c>
      <c r="E1077" s="97">
        <v>80</v>
      </c>
      <c r="F1077" s="161">
        <f t="shared" si="56"/>
        <v>80</v>
      </c>
      <c r="G1077" s="161">
        <f t="shared" si="57"/>
        <v>101.26582278481</v>
      </c>
      <c r="H1077" s="161">
        <f t="shared" si="58"/>
        <v>-12.0879120879121</v>
      </c>
    </row>
    <row r="1078" ht="18" customHeight="1" spans="1:8">
      <c r="A1078" s="99" t="s">
        <v>203</v>
      </c>
      <c r="B1078" s="97">
        <v>40</v>
      </c>
      <c r="C1078" s="97">
        <v>7</v>
      </c>
      <c r="D1078" s="97">
        <v>35</v>
      </c>
      <c r="E1078" s="97">
        <v>7</v>
      </c>
      <c r="F1078" s="161">
        <f t="shared" si="56"/>
        <v>17.5</v>
      </c>
      <c r="G1078" s="161">
        <f t="shared" si="57"/>
        <v>100</v>
      </c>
      <c r="H1078" s="161">
        <f t="shared" si="58"/>
        <v>-80</v>
      </c>
    </row>
    <row r="1079" ht="18" customHeight="1" spans="1:8">
      <c r="A1079" s="99" t="s">
        <v>204</v>
      </c>
      <c r="B1079" s="97">
        <v>0</v>
      </c>
      <c r="C1079" s="97">
        <v>0</v>
      </c>
      <c r="D1079" s="97">
        <v>0</v>
      </c>
      <c r="E1079" s="97">
        <v>0</v>
      </c>
      <c r="F1079" s="161">
        <f t="shared" si="56"/>
        <v>0</v>
      </c>
      <c r="G1079" s="161">
        <f t="shared" si="57"/>
        <v>0</v>
      </c>
      <c r="H1079" s="161">
        <f t="shared" si="58"/>
        <v>0</v>
      </c>
    </row>
    <row r="1080" ht="18" customHeight="1" spans="1:8">
      <c r="A1080" s="99" t="s">
        <v>1006</v>
      </c>
      <c r="B1080" s="97">
        <v>0</v>
      </c>
      <c r="C1080" s="97">
        <v>0</v>
      </c>
      <c r="D1080" s="97">
        <v>0</v>
      </c>
      <c r="E1080" s="97">
        <v>0</v>
      </c>
      <c r="F1080" s="161">
        <f t="shared" si="56"/>
        <v>0</v>
      </c>
      <c r="G1080" s="161">
        <f t="shared" si="57"/>
        <v>0</v>
      </c>
      <c r="H1080" s="161">
        <f t="shared" si="58"/>
        <v>0</v>
      </c>
    </row>
    <row r="1081" ht="18" customHeight="1" spans="1:8">
      <c r="A1081" s="99" t="s">
        <v>1007</v>
      </c>
      <c r="B1081" s="97">
        <v>0</v>
      </c>
      <c r="C1081" s="97">
        <v>3</v>
      </c>
      <c r="D1081" s="97"/>
      <c r="E1081" s="97">
        <v>9</v>
      </c>
      <c r="F1081" s="161">
        <f t="shared" si="56"/>
        <v>0</v>
      </c>
      <c r="G1081" s="161">
        <f t="shared" si="57"/>
        <v>300</v>
      </c>
      <c r="H1081" s="161">
        <f t="shared" si="58"/>
        <v>0</v>
      </c>
    </row>
    <row r="1082" ht="18" customHeight="1" spans="1:8">
      <c r="A1082" s="99" t="s">
        <v>1008</v>
      </c>
      <c r="B1082" s="97">
        <v>0</v>
      </c>
      <c r="C1082" s="97">
        <v>5</v>
      </c>
      <c r="D1082" s="97"/>
      <c r="E1082" s="97">
        <v>23</v>
      </c>
      <c r="F1082" s="161">
        <f t="shared" si="56"/>
        <v>0</v>
      </c>
      <c r="G1082" s="161">
        <f t="shared" si="57"/>
        <v>460</v>
      </c>
      <c r="H1082" s="161">
        <f t="shared" si="58"/>
        <v>0</v>
      </c>
    </row>
    <row r="1083" ht="18" customHeight="1" spans="1:8">
      <c r="A1083" s="99" t="s">
        <v>1009</v>
      </c>
      <c r="B1083" s="97">
        <v>0</v>
      </c>
      <c r="C1083" s="97">
        <v>8</v>
      </c>
      <c r="D1083" s="97"/>
      <c r="E1083" s="97">
        <v>7</v>
      </c>
      <c r="F1083" s="161">
        <f t="shared" si="56"/>
        <v>0</v>
      </c>
      <c r="G1083" s="161">
        <f t="shared" si="57"/>
        <v>87.5</v>
      </c>
      <c r="H1083" s="161">
        <f t="shared" si="58"/>
        <v>0</v>
      </c>
    </row>
    <row r="1084" ht="18" customHeight="1" spans="1:8">
      <c r="A1084" s="99" t="s">
        <v>1010</v>
      </c>
      <c r="B1084" s="97">
        <v>0</v>
      </c>
      <c r="C1084" s="97">
        <v>0</v>
      </c>
      <c r="D1084" s="97">
        <v>0</v>
      </c>
      <c r="E1084" s="97">
        <v>0</v>
      </c>
      <c r="F1084" s="161">
        <f t="shared" si="56"/>
        <v>0</v>
      </c>
      <c r="G1084" s="161">
        <f t="shared" si="57"/>
        <v>0</v>
      </c>
      <c r="H1084" s="161">
        <f t="shared" si="58"/>
        <v>0</v>
      </c>
    </row>
    <row r="1085" ht="18" customHeight="1" spans="1:8">
      <c r="A1085" s="99" t="s">
        <v>1011</v>
      </c>
      <c r="B1085" s="97">
        <v>1200</v>
      </c>
      <c r="C1085" s="97">
        <v>0</v>
      </c>
      <c r="D1085" s="97">
        <v>1141</v>
      </c>
      <c r="E1085" s="97">
        <v>1718</v>
      </c>
      <c r="F1085" s="161">
        <f t="shared" si="56"/>
        <v>143.166666666667</v>
      </c>
      <c r="G1085" s="161">
        <f t="shared" si="57"/>
        <v>0</v>
      </c>
      <c r="H1085" s="161">
        <f t="shared" si="58"/>
        <v>50.56967572305</v>
      </c>
    </row>
    <row r="1086" ht="18" customHeight="1" spans="1:8">
      <c r="A1086" s="99" t="s">
        <v>1012</v>
      </c>
      <c r="B1086" s="97">
        <v>0</v>
      </c>
      <c r="C1086" s="97">
        <v>0</v>
      </c>
      <c r="D1086" s="97">
        <v>0</v>
      </c>
      <c r="E1086" s="97">
        <v>0</v>
      </c>
      <c r="F1086" s="161">
        <f t="shared" si="56"/>
        <v>0</v>
      </c>
      <c r="G1086" s="161">
        <f t="shared" si="57"/>
        <v>0</v>
      </c>
      <c r="H1086" s="161">
        <f t="shared" si="58"/>
        <v>0</v>
      </c>
    </row>
    <row r="1087" ht="18" customHeight="1" spans="1:8">
      <c r="A1087" s="99" t="s">
        <v>958</v>
      </c>
      <c r="B1087" s="97">
        <v>0</v>
      </c>
      <c r="C1087" s="97">
        <v>0</v>
      </c>
      <c r="D1087" s="97">
        <v>0</v>
      </c>
      <c r="E1087" s="97">
        <v>0</v>
      </c>
      <c r="F1087" s="161">
        <f t="shared" si="56"/>
        <v>0</v>
      </c>
      <c r="G1087" s="161">
        <f t="shared" si="57"/>
        <v>0</v>
      </c>
      <c r="H1087" s="161">
        <f t="shared" si="58"/>
        <v>0</v>
      </c>
    </row>
    <row r="1088" ht="18" customHeight="1" spans="1:8">
      <c r="A1088" s="99" t="s">
        <v>1013</v>
      </c>
      <c r="B1088" s="97">
        <v>0</v>
      </c>
      <c r="C1088" s="97">
        <v>0</v>
      </c>
      <c r="D1088" s="97">
        <v>0</v>
      </c>
      <c r="E1088" s="97">
        <v>0</v>
      </c>
      <c r="F1088" s="161">
        <f t="shared" si="56"/>
        <v>0</v>
      </c>
      <c r="G1088" s="161">
        <f t="shared" si="57"/>
        <v>0</v>
      </c>
      <c r="H1088" s="161">
        <f t="shared" si="58"/>
        <v>0</v>
      </c>
    </row>
    <row r="1089" ht="18" customHeight="1" spans="1:8">
      <c r="A1089" s="99" t="s">
        <v>1014</v>
      </c>
      <c r="B1089" s="97">
        <v>70</v>
      </c>
      <c r="C1089" s="97">
        <v>0</v>
      </c>
      <c r="D1089" s="97">
        <v>60</v>
      </c>
      <c r="E1089" s="97">
        <v>0</v>
      </c>
      <c r="F1089" s="161">
        <f t="shared" si="56"/>
        <v>0</v>
      </c>
      <c r="G1089" s="161">
        <f t="shared" si="57"/>
        <v>0</v>
      </c>
      <c r="H1089" s="161">
        <f t="shared" si="58"/>
        <v>-100</v>
      </c>
    </row>
    <row r="1090" ht="18" customHeight="1" spans="1:8">
      <c r="A1090" s="99" t="s">
        <v>1015</v>
      </c>
      <c r="B1090" s="164">
        <f>SUM(B1091:B1096)</f>
        <v>0</v>
      </c>
      <c r="C1090" s="174">
        <f>SUM(C1091:C1096)</f>
        <v>0</v>
      </c>
      <c r="D1090" s="97">
        <f>SUM(D1091:D1096)</f>
        <v>0</v>
      </c>
      <c r="E1090" s="97">
        <f>SUM(E1091:E1096)</f>
        <v>0</v>
      </c>
      <c r="F1090" s="161">
        <f t="shared" si="56"/>
        <v>0</v>
      </c>
      <c r="G1090" s="161">
        <f t="shared" si="57"/>
        <v>0</v>
      </c>
      <c r="H1090" s="161">
        <f t="shared" si="58"/>
        <v>0</v>
      </c>
    </row>
    <row r="1091" ht="18" customHeight="1" spans="1:8">
      <c r="A1091" s="99" t="s">
        <v>202</v>
      </c>
      <c r="B1091" s="97">
        <v>0</v>
      </c>
      <c r="C1091" s="97">
        <v>0</v>
      </c>
      <c r="D1091" s="97">
        <v>0</v>
      </c>
      <c r="E1091" s="97">
        <v>0</v>
      </c>
      <c r="F1091" s="161">
        <f t="shared" si="56"/>
        <v>0</v>
      </c>
      <c r="G1091" s="161">
        <f t="shared" si="57"/>
        <v>0</v>
      </c>
      <c r="H1091" s="161">
        <f t="shared" si="58"/>
        <v>0</v>
      </c>
    </row>
    <row r="1092" ht="18" customHeight="1" spans="1:8">
      <c r="A1092" s="99" t="s">
        <v>203</v>
      </c>
      <c r="B1092" s="97">
        <v>0</v>
      </c>
      <c r="C1092" s="97">
        <v>0</v>
      </c>
      <c r="D1092" s="97">
        <v>0</v>
      </c>
      <c r="E1092" s="97">
        <v>0</v>
      </c>
      <c r="F1092" s="161">
        <f t="shared" si="56"/>
        <v>0</v>
      </c>
      <c r="G1092" s="161">
        <f t="shared" si="57"/>
        <v>0</v>
      </c>
      <c r="H1092" s="161">
        <f t="shared" si="58"/>
        <v>0</v>
      </c>
    </row>
    <row r="1093" ht="18" customHeight="1" spans="1:8">
      <c r="A1093" s="99" t="s">
        <v>204</v>
      </c>
      <c r="B1093" s="97">
        <v>0</v>
      </c>
      <c r="C1093" s="97">
        <v>0</v>
      </c>
      <c r="D1093" s="97">
        <v>0</v>
      </c>
      <c r="E1093" s="97">
        <v>0</v>
      </c>
      <c r="F1093" s="161">
        <f t="shared" ref="F1093:F1156" si="59">IF(B1093&lt;&gt;0,(E1093/B1093)*100,0)</f>
        <v>0</v>
      </c>
      <c r="G1093" s="161">
        <f t="shared" ref="G1093:G1156" si="60">IF(C1093&lt;&gt;0,(E1093/C1093)*100,0)</f>
        <v>0</v>
      </c>
      <c r="H1093" s="161">
        <f t="shared" ref="H1093:H1156" si="61">IF(D1093&lt;&gt;0,(E1093/D1093-1)*100,0)</f>
        <v>0</v>
      </c>
    </row>
    <row r="1094" ht="18" customHeight="1" spans="1:8">
      <c r="A1094" s="99" t="s">
        <v>1016</v>
      </c>
      <c r="B1094" s="97">
        <v>0</v>
      </c>
      <c r="C1094" s="97">
        <v>0</v>
      </c>
      <c r="D1094" s="97">
        <v>0</v>
      </c>
      <c r="E1094" s="97">
        <v>0</v>
      </c>
      <c r="F1094" s="161">
        <f t="shared" si="59"/>
        <v>0</v>
      </c>
      <c r="G1094" s="161">
        <f t="shared" si="60"/>
        <v>0</v>
      </c>
      <c r="H1094" s="161">
        <f t="shared" si="61"/>
        <v>0</v>
      </c>
    </row>
    <row r="1095" ht="18" customHeight="1" spans="1:8">
      <c r="A1095" s="99" t="s">
        <v>1017</v>
      </c>
      <c r="B1095" s="97">
        <v>0</v>
      </c>
      <c r="C1095" s="97">
        <v>0</v>
      </c>
      <c r="D1095" s="97">
        <v>0</v>
      </c>
      <c r="E1095" s="97">
        <v>0</v>
      </c>
      <c r="F1095" s="161">
        <f t="shared" si="59"/>
        <v>0</v>
      </c>
      <c r="G1095" s="161">
        <f t="shared" si="60"/>
        <v>0</v>
      </c>
      <c r="H1095" s="161">
        <f t="shared" si="61"/>
        <v>0</v>
      </c>
    </row>
    <row r="1096" ht="18" customHeight="1" spans="1:8">
      <c r="A1096" s="99" t="s">
        <v>1018</v>
      </c>
      <c r="B1096" s="97">
        <v>0</v>
      </c>
      <c r="C1096" s="97">
        <v>0</v>
      </c>
      <c r="D1096" s="97">
        <v>0</v>
      </c>
      <c r="E1096" s="97">
        <v>0</v>
      </c>
      <c r="F1096" s="161">
        <f t="shared" si="59"/>
        <v>0</v>
      </c>
      <c r="G1096" s="161">
        <f t="shared" si="60"/>
        <v>0</v>
      </c>
      <c r="H1096" s="161">
        <f t="shared" si="61"/>
        <v>0</v>
      </c>
    </row>
    <row r="1097" ht="18" customHeight="1" spans="1:8">
      <c r="A1097" s="99" t="s">
        <v>1019</v>
      </c>
      <c r="B1097" s="164">
        <f>SUM(B1098:B1103)</f>
        <v>60</v>
      </c>
      <c r="C1097" s="174">
        <f>SUM(C1098:C1103)</f>
        <v>23</v>
      </c>
      <c r="D1097" s="97">
        <f>SUM(D1098:D1103)</f>
        <v>-16</v>
      </c>
      <c r="E1097" s="97">
        <f>SUM(E1098:E1103)</f>
        <v>45</v>
      </c>
      <c r="F1097" s="161">
        <f t="shared" si="59"/>
        <v>75</v>
      </c>
      <c r="G1097" s="161">
        <f t="shared" si="60"/>
        <v>195.652173913043</v>
      </c>
      <c r="H1097" s="161">
        <f t="shared" si="61"/>
        <v>-381.25</v>
      </c>
    </row>
    <row r="1098" ht="18" customHeight="1" spans="1:8">
      <c r="A1098" s="99" t="s">
        <v>202</v>
      </c>
      <c r="B1098" s="97">
        <v>0</v>
      </c>
      <c r="C1098" s="97">
        <v>0</v>
      </c>
      <c r="D1098" s="97">
        <v>0</v>
      </c>
      <c r="E1098" s="97">
        <v>0</v>
      </c>
      <c r="F1098" s="161">
        <f t="shared" si="59"/>
        <v>0</v>
      </c>
      <c r="G1098" s="161">
        <f t="shared" si="60"/>
        <v>0</v>
      </c>
      <c r="H1098" s="161">
        <f t="shared" si="61"/>
        <v>0</v>
      </c>
    </row>
    <row r="1099" ht="18" customHeight="1" spans="1:8">
      <c r="A1099" s="99" t="s">
        <v>203</v>
      </c>
      <c r="B1099" s="97">
        <v>0</v>
      </c>
      <c r="C1099" s="97">
        <v>0</v>
      </c>
      <c r="D1099" s="97">
        <v>0</v>
      </c>
      <c r="E1099" s="97">
        <v>0</v>
      </c>
      <c r="F1099" s="161">
        <f t="shared" si="59"/>
        <v>0</v>
      </c>
      <c r="G1099" s="161">
        <f t="shared" si="60"/>
        <v>0</v>
      </c>
      <c r="H1099" s="161">
        <f t="shared" si="61"/>
        <v>0</v>
      </c>
    </row>
    <row r="1100" ht="18" customHeight="1" spans="1:8">
      <c r="A1100" s="99" t="s">
        <v>204</v>
      </c>
      <c r="B1100" s="97">
        <v>0</v>
      </c>
      <c r="C1100" s="97">
        <v>0</v>
      </c>
      <c r="D1100" s="97">
        <v>0</v>
      </c>
      <c r="E1100" s="97">
        <v>0</v>
      </c>
      <c r="F1100" s="161">
        <f t="shared" si="59"/>
        <v>0</v>
      </c>
      <c r="G1100" s="161">
        <f t="shared" si="60"/>
        <v>0</v>
      </c>
      <c r="H1100" s="161">
        <f t="shared" si="61"/>
        <v>0</v>
      </c>
    </row>
    <row r="1101" ht="18" customHeight="1" spans="1:8">
      <c r="A1101" s="99" t="s">
        <v>1020</v>
      </c>
      <c r="B1101" s="97">
        <v>0</v>
      </c>
      <c r="C1101" s="97">
        <v>0</v>
      </c>
      <c r="D1101" s="97">
        <v>0</v>
      </c>
      <c r="E1101" s="97">
        <v>0</v>
      </c>
      <c r="F1101" s="161">
        <f t="shared" si="59"/>
        <v>0</v>
      </c>
      <c r="G1101" s="161">
        <f t="shared" si="60"/>
        <v>0</v>
      </c>
      <c r="H1101" s="161">
        <f t="shared" si="61"/>
        <v>0</v>
      </c>
    </row>
    <row r="1102" ht="18" customHeight="1" spans="1:8">
      <c r="A1102" s="99" t="s">
        <v>1021</v>
      </c>
      <c r="B1102" s="97">
        <v>0</v>
      </c>
      <c r="C1102" s="97">
        <v>23</v>
      </c>
      <c r="D1102" s="97">
        <v>-72</v>
      </c>
      <c r="E1102" s="97">
        <v>29</v>
      </c>
      <c r="F1102" s="161">
        <f t="shared" si="59"/>
        <v>0</v>
      </c>
      <c r="G1102" s="161">
        <f t="shared" si="60"/>
        <v>126.086956521739</v>
      </c>
      <c r="H1102" s="161">
        <f t="shared" si="61"/>
        <v>-140.277777777778</v>
      </c>
    </row>
    <row r="1103" ht="18" customHeight="1" spans="1:8">
      <c r="A1103" s="99" t="s">
        <v>1022</v>
      </c>
      <c r="B1103" s="97">
        <v>60</v>
      </c>
      <c r="C1103" s="97">
        <v>0</v>
      </c>
      <c r="D1103" s="97">
        <v>56</v>
      </c>
      <c r="E1103" s="97">
        <v>16</v>
      </c>
      <c r="F1103" s="161">
        <f t="shared" si="59"/>
        <v>26.6666666666667</v>
      </c>
      <c r="G1103" s="161">
        <f t="shared" si="60"/>
        <v>0</v>
      </c>
      <c r="H1103" s="161">
        <f t="shared" si="61"/>
        <v>-71.4285714285714</v>
      </c>
    </row>
    <row r="1104" ht="18" customHeight="1" spans="1:8">
      <c r="A1104" s="99" t="s">
        <v>1023</v>
      </c>
      <c r="B1104" s="164">
        <f>SUM(B1105:B1109)</f>
        <v>2200</v>
      </c>
      <c r="C1104" s="174">
        <f>SUM(C1105:C1109)</f>
        <v>1141</v>
      </c>
      <c r="D1104" s="97">
        <f>SUM(D1105:D1109)</f>
        <v>2105</v>
      </c>
      <c r="E1104" s="97">
        <f>SUM(E1105:E1109)</f>
        <v>4630</v>
      </c>
      <c r="F1104" s="161">
        <f t="shared" si="59"/>
        <v>210.454545454545</v>
      </c>
      <c r="G1104" s="161">
        <f t="shared" si="60"/>
        <v>405.78439964943</v>
      </c>
      <c r="H1104" s="161">
        <f t="shared" si="61"/>
        <v>119.952494061758</v>
      </c>
    </row>
    <row r="1105" ht="18" customHeight="1" spans="1:8">
      <c r="A1105" s="99" t="s">
        <v>1024</v>
      </c>
      <c r="B1105" s="97">
        <v>0</v>
      </c>
      <c r="C1105" s="97">
        <v>0</v>
      </c>
      <c r="D1105" s="97">
        <v>0</v>
      </c>
      <c r="E1105" s="97">
        <v>0</v>
      </c>
      <c r="F1105" s="161">
        <f t="shared" si="59"/>
        <v>0</v>
      </c>
      <c r="G1105" s="161">
        <f t="shared" si="60"/>
        <v>0</v>
      </c>
      <c r="H1105" s="161">
        <f t="shared" si="61"/>
        <v>0</v>
      </c>
    </row>
    <row r="1106" ht="18" customHeight="1" spans="1:8">
      <c r="A1106" s="99" t="s">
        <v>1025</v>
      </c>
      <c r="B1106" s="97">
        <v>0</v>
      </c>
      <c r="C1106" s="97">
        <v>0</v>
      </c>
      <c r="D1106" s="97">
        <v>0</v>
      </c>
      <c r="E1106" s="97">
        <v>0</v>
      </c>
      <c r="F1106" s="161">
        <f t="shared" si="59"/>
        <v>0</v>
      </c>
      <c r="G1106" s="161">
        <f t="shared" si="60"/>
        <v>0</v>
      </c>
      <c r="H1106" s="161">
        <f t="shared" si="61"/>
        <v>0</v>
      </c>
    </row>
    <row r="1107" ht="18" customHeight="1" spans="1:8">
      <c r="A1107" s="99" t="s">
        <v>1026</v>
      </c>
      <c r="B1107" s="97">
        <v>2200</v>
      </c>
      <c r="C1107" s="97">
        <v>0</v>
      </c>
      <c r="D1107" s="97">
        <v>2105</v>
      </c>
      <c r="E1107" s="97">
        <v>4130</v>
      </c>
      <c r="F1107" s="161">
        <f t="shared" si="59"/>
        <v>187.727272727273</v>
      </c>
      <c r="G1107" s="161">
        <f t="shared" si="60"/>
        <v>0</v>
      </c>
      <c r="H1107" s="161">
        <f t="shared" si="61"/>
        <v>96.1995249406176</v>
      </c>
    </row>
    <row r="1108" ht="18" customHeight="1" spans="1:8">
      <c r="A1108" s="99" t="s">
        <v>1027</v>
      </c>
      <c r="B1108" s="160">
        <v>0</v>
      </c>
      <c r="C1108" s="160">
        <v>0</v>
      </c>
      <c r="D1108" s="97">
        <v>0</v>
      </c>
      <c r="E1108" s="97">
        <v>0</v>
      </c>
      <c r="F1108" s="161">
        <f t="shared" si="59"/>
        <v>0</v>
      </c>
      <c r="G1108" s="161">
        <f t="shared" si="60"/>
        <v>0</v>
      </c>
      <c r="H1108" s="161">
        <f t="shared" si="61"/>
        <v>0</v>
      </c>
    </row>
    <row r="1109" ht="18" customHeight="1" spans="1:8">
      <c r="A1109" s="99" t="s">
        <v>1028</v>
      </c>
      <c r="B1109" s="162">
        <v>0</v>
      </c>
      <c r="C1109" s="173">
        <v>1141</v>
      </c>
      <c r="D1109" s="97"/>
      <c r="E1109" s="97">
        <v>500</v>
      </c>
      <c r="F1109" s="161">
        <f t="shared" si="59"/>
        <v>0</v>
      </c>
      <c r="G1109" s="161">
        <f t="shared" si="60"/>
        <v>43.8212094653812</v>
      </c>
      <c r="H1109" s="161">
        <f t="shared" si="61"/>
        <v>0</v>
      </c>
    </row>
    <row r="1110" ht="18" customHeight="1" spans="1:8">
      <c r="A1110" s="99" t="s">
        <v>169</v>
      </c>
      <c r="B1110" s="164">
        <f>SUM(B1111,B1121,B1127)</f>
        <v>810</v>
      </c>
      <c r="C1110" s="174">
        <f>SUM(C1111,C1121,C1127)</f>
        <v>646</v>
      </c>
      <c r="D1110" s="97">
        <f>SUM(D1111,D1121,D1127)</f>
        <v>738</v>
      </c>
      <c r="E1110" s="97">
        <f>SUM(E1111,E1121,E1127)</f>
        <v>827</v>
      </c>
      <c r="F1110" s="161">
        <f t="shared" si="59"/>
        <v>102.098765432099</v>
      </c>
      <c r="G1110" s="161">
        <f t="shared" si="60"/>
        <v>128.018575851393</v>
      </c>
      <c r="H1110" s="161">
        <f t="shared" si="61"/>
        <v>12.059620596206</v>
      </c>
    </row>
    <row r="1111" ht="18" customHeight="1" spans="1:8">
      <c r="A1111" s="99" t="s">
        <v>1029</v>
      </c>
      <c r="B1111" s="164">
        <f>SUM(B1112:B1120)</f>
        <v>610</v>
      </c>
      <c r="C1111" s="174">
        <f>SUM(C1112:C1120)</f>
        <v>616</v>
      </c>
      <c r="D1111" s="97">
        <f>SUM(D1112:D1120)</f>
        <v>550</v>
      </c>
      <c r="E1111" s="97">
        <f>SUM(E1112:E1120)</f>
        <v>658</v>
      </c>
      <c r="F1111" s="161">
        <f t="shared" si="59"/>
        <v>107.868852459016</v>
      </c>
      <c r="G1111" s="161">
        <f t="shared" si="60"/>
        <v>106.818181818182</v>
      </c>
      <c r="H1111" s="161">
        <f t="shared" si="61"/>
        <v>19.6363636363636</v>
      </c>
    </row>
    <row r="1112" ht="18" customHeight="1" spans="1:8">
      <c r="A1112" s="99" t="s">
        <v>202</v>
      </c>
      <c r="B1112" s="164">
        <v>0</v>
      </c>
      <c r="C1112" s="190">
        <v>307</v>
      </c>
      <c r="D1112" s="97"/>
      <c r="E1112" s="97">
        <v>319</v>
      </c>
      <c r="F1112" s="161">
        <f t="shared" si="59"/>
        <v>0</v>
      </c>
      <c r="G1112" s="161">
        <f t="shared" si="60"/>
        <v>103.908794788274</v>
      </c>
      <c r="H1112" s="161">
        <f t="shared" si="61"/>
        <v>0</v>
      </c>
    </row>
    <row r="1113" ht="18" customHeight="1" spans="1:8">
      <c r="A1113" s="99" t="s">
        <v>203</v>
      </c>
      <c r="B1113" s="164">
        <v>0</v>
      </c>
      <c r="C1113" s="190">
        <v>0</v>
      </c>
      <c r="D1113" s="97">
        <v>0</v>
      </c>
      <c r="E1113" s="97">
        <v>0</v>
      </c>
      <c r="F1113" s="161">
        <f t="shared" si="59"/>
        <v>0</v>
      </c>
      <c r="G1113" s="161">
        <f t="shared" si="60"/>
        <v>0</v>
      </c>
      <c r="H1113" s="161">
        <f t="shared" si="61"/>
        <v>0</v>
      </c>
    </row>
    <row r="1114" ht="18" customHeight="1" spans="1:8">
      <c r="A1114" s="99" t="s">
        <v>204</v>
      </c>
      <c r="B1114" s="164">
        <v>0</v>
      </c>
      <c r="C1114" s="190">
        <v>0</v>
      </c>
      <c r="D1114" s="97">
        <v>0</v>
      </c>
      <c r="E1114" s="97">
        <v>0</v>
      </c>
      <c r="F1114" s="161">
        <f t="shared" si="59"/>
        <v>0</v>
      </c>
      <c r="G1114" s="161">
        <f t="shared" si="60"/>
        <v>0</v>
      </c>
      <c r="H1114" s="161">
        <f t="shared" si="61"/>
        <v>0</v>
      </c>
    </row>
    <row r="1115" ht="18" customHeight="1" spans="1:8">
      <c r="A1115" s="99" t="s">
        <v>1030</v>
      </c>
      <c r="B1115" s="164">
        <v>0</v>
      </c>
      <c r="C1115" s="190">
        <v>0</v>
      </c>
      <c r="D1115" s="97">
        <v>0</v>
      </c>
      <c r="E1115" s="97">
        <v>0</v>
      </c>
      <c r="F1115" s="161">
        <f t="shared" si="59"/>
        <v>0</v>
      </c>
      <c r="G1115" s="161">
        <f t="shared" si="60"/>
        <v>0</v>
      </c>
      <c r="H1115" s="161">
        <f t="shared" si="61"/>
        <v>0</v>
      </c>
    </row>
    <row r="1116" ht="18" customHeight="1" spans="1:8">
      <c r="A1116" s="99" t="s">
        <v>1031</v>
      </c>
      <c r="B1116" s="164">
        <v>0</v>
      </c>
      <c r="C1116" s="187">
        <v>0</v>
      </c>
      <c r="D1116" s="97">
        <v>0</v>
      </c>
      <c r="E1116" s="97">
        <v>0</v>
      </c>
      <c r="F1116" s="161">
        <f t="shared" si="59"/>
        <v>0</v>
      </c>
      <c r="G1116" s="161">
        <f t="shared" si="60"/>
        <v>0</v>
      </c>
      <c r="H1116" s="161">
        <f t="shared" si="61"/>
        <v>0</v>
      </c>
    </row>
    <row r="1117" ht="18" customHeight="1" spans="1:8">
      <c r="A1117" s="99" t="s">
        <v>1032</v>
      </c>
      <c r="B1117" s="162">
        <v>0</v>
      </c>
      <c r="C1117" s="173">
        <v>0</v>
      </c>
      <c r="D1117" s="97">
        <v>0</v>
      </c>
      <c r="E1117" s="97">
        <v>0</v>
      </c>
      <c r="F1117" s="161">
        <f t="shared" si="59"/>
        <v>0</v>
      </c>
      <c r="G1117" s="161">
        <f t="shared" si="60"/>
        <v>0</v>
      </c>
      <c r="H1117" s="161">
        <f t="shared" si="61"/>
        <v>0</v>
      </c>
    </row>
    <row r="1118" ht="18" customHeight="1" spans="1:8">
      <c r="A1118" s="99" t="s">
        <v>1033</v>
      </c>
      <c r="B1118" s="164">
        <v>0</v>
      </c>
      <c r="C1118" s="188">
        <v>0</v>
      </c>
      <c r="D1118" s="97">
        <v>0</v>
      </c>
      <c r="E1118" s="97">
        <v>0</v>
      </c>
      <c r="F1118" s="161">
        <f t="shared" si="59"/>
        <v>0</v>
      </c>
      <c r="G1118" s="161">
        <f t="shared" si="60"/>
        <v>0</v>
      </c>
      <c r="H1118" s="161">
        <f t="shared" si="61"/>
        <v>0</v>
      </c>
    </row>
    <row r="1119" ht="18" customHeight="1" spans="1:8">
      <c r="A1119" s="99" t="s">
        <v>211</v>
      </c>
      <c r="B1119" s="164">
        <v>350</v>
      </c>
      <c r="C1119" s="190">
        <v>0</v>
      </c>
      <c r="D1119" s="97">
        <v>320</v>
      </c>
      <c r="E1119" s="97">
        <v>0</v>
      </c>
      <c r="F1119" s="161">
        <f t="shared" si="59"/>
        <v>0</v>
      </c>
      <c r="G1119" s="161">
        <f t="shared" si="60"/>
        <v>0</v>
      </c>
      <c r="H1119" s="161">
        <f t="shared" si="61"/>
        <v>-100</v>
      </c>
    </row>
    <row r="1120" ht="18" customHeight="1" spans="1:8">
      <c r="A1120" s="99" t="s">
        <v>1034</v>
      </c>
      <c r="B1120" s="164">
        <v>260</v>
      </c>
      <c r="C1120" s="190">
        <v>309</v>
      </c>
      <c r="D1120" s="97">
        <v>230</v>
      </c>
      <c r="E1120" s="97">
        <v>339</v>
      </c>
      <c r="F1120" s="161">
        <f t="shared" si="59"/>
        <v>130.384615384615</v>
      </c>
      <c r="G1120" s="161">
        <f t="shared" si="60"/>
        <v>109.708737864078</v>
      </c>
      <c r="H1120" s="161">
        <f t="shared" si="61"/>
        <v>47.3913043478261</v>
      </c>
    </row>
    <row r="1121" ht="18" customHeight="1" spans="1:8">
      <c r="A1121" s="99" t="s">
        <v>1035</v>
      </c>
      <c r="B1121" s="164">
        <f>SUM(B1122:B1126)</f>
        <v>80</v>
      </c>
      <c r="C1121" s="174">
        <f>SUM(C1122:C1126)</f>
        <v>30</v>
      </c>
      <c r="D1121" s="97">
        <f>SUM(D1122:D1126)</f>
        <v>73</v>
      </c>
      <c r="E1121" s="97">
        <f>SUM(E1122:E1126)</f>
        <v>36</v>
      </c>
      <c r="F1121" s="161">
        <f t="shared" si="59"/>
        <v>45</v>
      </c>
      <c r="G1121" s="161">
        <f t="shared" si="60"/>
        <v>120</v>
      </c>
      <c r="H1121" s="161">
        <f t="shared" si="61"/>
        <v>-50.6849315068493</v>
      </c>
    </row>
    <row r="1122" ht="18" customHeight="1" spans="1:8">
      <c r="A1122" s="99" t="s">
        <v>202</v>
      </c>
      <c r="B1122" s="160">
        <v>0</v>
      </c>
      <c r="C1122" s="160">
        <v>0</v>
      </c>
      <c r="D1122" s="97">
        <v>0</v>
      </c>
      <c r="E1122" s="97">
        <v>0</v>
      </c>
      <c r="F1122" s="161">
        <f t="shared" si="59"/>
        <v>0</v>
      </c>
      <c r="G1122" s="161">
        <f t="shared" si="60"/>
        <v>0</v>
      </c>
      <c r="H1122" s="161">
        <f t="shared" si="61"/>
        <v>0</v>
      </c>
    </row>
    <row r="1123" ht="18" customHeight="1" spans="1:8">
      <c r="A1123" s="99" t="s">
        <v>203</v>
      </c>
      <c r="B1123" s="162">
        <v>0</v>
      </c>
      <c r="C1123" s="173">
        <v>0</v>
      </c>
      <c r="D1123" s="97">
        <v>0</v>
      </c>
      <c r="E1123" s="97">
        <v>0</v>
      </c>
      <c r="F1123" s="161">
        <f t="shared" si="59"/>
        <v>0</v>
      </c>
      <c r="G1123" s="161">
        <f t="shared" si="60"/>
        <v>0</v>
      </c>
      <c r="H1123" s="161">
        <f t="shared" si="61"/>
        <v>0</v>
      </c>
    </row>
    <row r="1124" ht="18" customHeight="1" spans="1:8">
      <c r="A1124" s="99" t="s">
        <v>204</v>
      </c>
      <c r="B1124" s="164">
        <v>0</v>
      </c>
      <c r="C1124" s="188">
        <v>0</v>
      </c>
      <c r="D1124" s="97">
        <v>0</v>
      </c>
      <c r="E1124" s="97">
        <v>0</v>
      </c>
      <c r="F1124" s="161">
        <f t="shared" si="59"/>
        <v>0</v>
      </c>
      <c r="G1124" s="161">
        <f t="shared" si="60"/>
        <v>0</v>
      </c>
      <c r="H1124" s="161">
        <f t="shared" si="61"/>
        <v>0</v>
      </c>
    </row>
    <row r="1125" ht="18" customHeight="1" spans="1:8">
      <c r="A1125" s="99" t="s">
        <v>1036</v>
      </c>
      <c r="B1125" s="162">
        <v>0</v>
      </c>
      <c r="C1125" s="189">
        <v>0</v>
      </c>
      <c r="D1125" s="97">
        <v>0</v>
      </c>
      <c r="E1125" s="97">
        <v>0</v>
      </c>
      <c r="F1125" s="161">
        <f t="shared" si="59"/>
        <v>0</v>
      </c>
      <c r="G1125" s="161">
        <f t="shared" si="60"/>
        <v>0</v>
      </c>
      <c r="H1125" s="161">
        <f t="shared" si="61"/>
        <v>0</v>
      </c>
    </row>
    <row r="1126" ht="18" customHeight="1" spans="1:8">
      <c r="A1126" s="99" t="s">
        <v>1037</v>
      </c>
      <c r="B1126" s="164">
        <v>80</v>
      </c>
      <c r="C1126" s="171">
        <v>30</v>
      </c>
      <c r="D1126" s="97">
        <v>73</v>
      </c>
      <c r="E1126" s="97">
        <v>36</v>
      </c>
      <c r="F1126" s="161">
        <f t="shared" si="59"/>
        <v>45</v>
      </c>
      <c r="G1126" s="161">
        <f t="shared" si="60"/>
        <v>120</v>
      </c>
      <c r="H1126" s="161">
        <f t="shared" si="61"/>
        <v>-50.6849315068493</v>
      </c>
    </row>
    <row r="1127" ht="18" customHeight="1" spans="1:8">
      <c r="A1127" s="99" t="s">
        <v>1038</v>
      </c>
      <c r="B1127" s="164">
        <f>SUM(B1128:B1129)</f>
        <v>120</v>
      </c>
      <c r="C1127" s="174">
        <f>SUM(C1128:C1129)</f>
        <v>0</v>
      </c>
      <c r="D1127" s="97">
        <f>SUM(D1128:D1129)</f>
        <v>115</v>
      </c>
      <c r="E1127" s="97">
        <f>SUM(E1128:E1129)</f>
        <v>133</v>
      </c>
      <c r="F1127" s="161">
        <f t="shared" si="59"/>
        <v>110.833333333333</v>
      </c>
      <c r="G1127" s="161">
        <f t="shared" si="60"/>
        <v>0</v>
      </c>
      <c r="H1127" s="161">
        <f t="shared" si="61"/>
        <v>15.6521739130435</v>
      </c>
    </row>
    <row r="1128" ht="18" customHeight="1" spans="1:8">
      <c r="A1128" s="99" t="s">
        <v>1039</v>
      </c>
      <c r="B1128" s="162">
        <v>0</v>
      </c>
      <c r="C1128" s="194">
        <v>0</v>
      </c>
      <c r="D1128" s="97">
        <v>0</v>
      </c>
      <c r="E1128" s="97">
        <v>0</v>
      </c>
      <c r="F1128" s="161">
        <f t="shared" si="59"/>
        <v>0</v>
      </c>
      <c r="G1128" s="161">
        <f t="shared" si="60"/>
        <v>0</v>
      </c>
      <c r="H1128" s="161">
        <f t="shared" si="61"/>
        <v>0</v>
      </c>
    </row>
    <row r="1129" ht="18" customHeight="1" spans="1:8">
      <c r="A1129" s="99" t="s">
        <v>1040</v>
      </c>
      <c r="B1129" s="164">
        <v>120</v>
      </c>
      <c r="C1129" s="171">
        <v>0</v>
      </c>
      <c r="D1129" s="97">
        <v>115</v>
      </c>
      <c r="E1129" s="97">
        <v>133</v>
      </c>
      <c r="F1129" s="161">
        <f t="shared" si="59"/>
        <v>110.833333333333</v>
      </c>
      <c r="G1129" s="161">
        <f t="shared" si="60"/>
        <v>0</v>
      </c>
      <c r="H1129" s="161">
        <f t="shared" si="61"/>
        <v>15.6521739130435</v>
      </c>
    </row>
    <row r="1130" ht="18" customHeight="1" spans="1:8">
      <c r="A1130" s="99" t="s">
        <v>170</v>
      </c>
      <c r="B1130" s="164">
        <f>SUM(B1131,B1138,B1148,B1154,B1157)</f>
        <v>30</v>
      </c>
      <c r="C1130" s="174">
        <f>SUM(C1131,C1138,C1148,C1154,C1157)</f>
        <v>0</v>
      </c>
      <c r="D1130" s="97">
        <f>SUM(D1131,D1138,D1148,D1154,D1157)</f>
        <v>25</v>
      </c>
      <c r="E1130" s="97">
        <f>SUM(E1131,E1138,E1148,E1154,E1157)</f>
        <v>80</v>
      </c>
      <c r="F1130" s="161">
        <f t="shared" si="59"/>
        <v>266.666666666667</v>
      </c>
      <c r="G1130" s="161">
        <f t="shared" si="60"/>
        <v>0</v>
      </c>
      <c r="H1130" s="161">
        <f t="shared" si="61"/>
        <v>220</v>
      </c>
    </row>
    <row r="1131" ht="18" customHeight="1" spans="1:8">
      <c r="A1131" s="99" t="s">
        <v>1041</v>
      </c>
      <c r="B1131" s="164">
        <f>SUM(B1132:B1137)</f>
        <v>0</v>
      </c>
      <c r="C1131" s="174">
        <f>SUM(C1132:C1137)</f>
        <v>0</v>
      </c>
      <c r="D1131" s="97">
        <f>SUM(D1132:D1137)</f>
        <v>0</v>
      </c>
      <c r="E1131" s="97">
        <f>SUM(E1132:E1137)</f>
        <v>80</v>
      </c>
      <c r="F1131" s="161">
        <f t="shared" si="59"/>
        <v>0</v>
      </c>
      <c r="G1131" s="161">
        <f t="shared" si="60"/>
        <v>0</v>
      </c>
      <c r="H1131" s="161">
        <f t="shared" si="61"/>
        <v>0</v>
      </c>
    </row>
    <row r="1132" ht="18" customHeight="1" spans="1:8">
      <c r="A1132" s="99" t="s">
        <v>202</v>
      </c>
      <c r="B1132" s="97"/>
      <c r="C1132" s="97"/>
      <c r="D1132" s="97"/>
      <c r="E1132" s="97">
        <v>80</v>
      </c>
      <c r="F1132" s="161">
        <f t="shared" si="59"/>
        <v>0</v>
      </c>
      <c r="G1132" s="161">
        <f t="shared" si="60"/>
        <v>0</v>
      </c>
      <c r="H1132" s="161">
        <f t="shared" si="61"/>
        <v>0</v>
      </c>
    </row>
    <row r="1133" ht="18" customHeight="1" spans="1:8">
      <c r="A1133" s="99" t="s">
        <v>203</v>
      </c>
      <c r="B1133" s="97">
        <v>0</v>
      </c>
      <c r="C1133" s="97">
        <v>0</v>
      </c>
      <c r="D1133" s="97">
        <v>0</v>
      </c>
      <c r="E1133" s="97">
        <v>0</v>
      </c>
      <c r="F1133" s="161">
        <f t="shared" si="59"/>
        <v>0</v>
      </c>
      <c r="G1133" s="161">
        <f t="shared" si="60"/>
        <v>0</v>
      </c>
      <c r="H1133" s="161">
        <f t="shared" si="61"/>
        <v>0</v>
      </c>
    </row>
    <row r="1134" ht="18" customHeight="1" spans="1:8">
      <c r="A1134" s="99" t="s">
        <v>204</v>
      </c>
      <c r="B1134" s="97">
        <v>0</v>
      </c>
      <c r="C1134" s="97">
        <v>0</v>
      </c>
      <c r="D1134" s="97">
        <v>0</v>
      </c>
      <c r="E1134" s="97">
        <v>0</v>
      </c>
      <c r="F1134" s="161">
        <f t="shared" si="59"/>
        <v>0</v>
      </c>
      <c r="G1134" s="161">
        <f t="shared" si="60"/>
        <v>0</v>
      </c>
      <c r="H1134" s="161">
        <f t="shared" si="61"/>
        <v>0</v>
      </c>
    </row>
    <row r="1135" ht="18" customHeight="1" spans="1:8">
      <c r="A1135" s="99" t="s">
        <v>1042</v>
      </c>
      <c r="B1135" s="97">
        <v>0</v>
      </c>
      <c r="C1135" s="97">
        <v>0</v>
      </c>
      <c r="D1135" s="97">
        <v>0</v>
      </c>
      <c r="E1135" s="97">
        <v>0</v>
      </c>
      <c r="F1135" s="161">
        <f t="shared" si="59"/>
        <v>0</v>
      </c>
      <c r="G1135" s="161">
        <f t="shared" si="60"/>
        <v>0</v>
      </c>
      <c r="H1135" s="161">
        <f t="shared" si="61"/>
        <v>0</v>
      </c>
    </row>
    <row r="1136" ht="18" customHeight="1" spans="1:8">
      <c r="A1136" s="99" t="s">
        <v>211</v>
      </c>
      <c r="B1136" s="97">
        <v>0</v>
      </c>
      <c r="C1136" s="97">
        <v>0</v>
      </c>
      <c r="D1136" s="97">
        <v>0</v>
      </c>
      <c r="E1136" s="97">
        <v>0</v>
      </c>
      <c r="F1136" s="161">
        <f t="shared" si="59"/>
        <v>0</v>
      </c>
      <c r="G1136" s="161">
        <f t="shared" si="60"/>
        <v>0</v>
      </c>
      <c r="H1136" s="161">
        <f t="shared" si="61"/>
        <v>0</v>
      </c>
    </row>
    <row r="1137" ht="18" customHeight="1" spans="1:8">
      <c r="A1137" s="99" t="s">
        <v>1043</v>
      </c>
      <c r="B1137" s="97">
        <v>0</v>
      </c>
      <c r="C1137" s="97">
        <v>0</v>
      </c>
      <c r="D1137" s="97">
        <v>0</v>
      </c>
      <c r="E1137" s="97">
        <v>0</v>
      </c>
      <c r="F1137" s="161">
        <f t="shared" si="59"/>
        <v>0</v>
      </c>
      <c r="G1137" s="161">
        <f t="shared" si="60"/>
        <v>0</v>
      </c>
      <c r="H1137" s="161">
        <f t="shared" si="61"/>
        <v>0</v>
      </c>
    </row>
    <row r="1138" ht="18" customHeight="1" spans="1:8">
      <c r="A1138" s="99" t="s">
        <v>1044</v>
      </c>
      <c r="B1138" s="164">
        <f>SUM(B1139:B1147)</f>
        <v>0</v>
      </c>
      <c r="C1138" s="174">
        <f>SUM(C1139:C1147)</f>
        <v>0</v>
      </c>
      <c r="D1138" s="97">
        <f>SUM(D1139:D1147)</f>
        <v>25</v>
      </c>
      <c r="E1138" s="97">
        <f>SUM(E1139:E1147)</f>
        <v>0</v>
      </c>
      <c r="F1138" s="161">
        <f t="shared" si="59"/>
        <v>0</v>
      </c>
      <c r="G1138" s="161">
        <f t="shared" si="60"/>
        <v>0</v>
      </c>
      <c r="H1138" s="161">
        <f t="shared" si="61"/>
        <v>-100</v>
      </c>
    </row>
    <row r="1139" ht="18" customHeight="1" spans="1:8">
      <c r="A1139" s="99" t="s">
        <v>1045</v>
      </c>
      <c r="B1139" s="164">
        <v>0</v>
      </c>
      <c r="C1139" s="97">
        <v>0</v>
      </c>
      <c r="D1139" s="97">
        <v>0</v>
      </c>
      <c r="E1139" s="97">
        <v>0</v>
      </c>
      <c r="F1139" s="161">
        <f t="shared" si="59"/>
        <v>0</v>
      </c>
      <c r="G1139" s="161">
        <f t="shared" si="60"/>
        <v>0</v>
      </c>
      <c r="H1139" s="161">
        <f t="shared" si="61"/>
        <v>0</v>
      </c>
    </row>
    <row r="1140" ht="18" customHeight="1" spans="1:8">
      <c r="A1140" s="99" t="s">
        <v>1046</v>
      </c>
      <c r="B1140" s="164">
        <v>0</v>
      </c>
      <c r="C1140" s="97">
        <v>0</v>
      </c>
      <c r="D1140" s="97">
        <v>0</v>
      </c>
      <c r="E1140" s="97">
        <v>0</v>
      </c>
      <c r="F1140" s="161">
        <f t="shared" si="59"/>
        <v>0</v>
      </c>
      <c r="G1140" s="161">
        <f t="shared" si="60"/>
        <v>0</v>
      </c>
      <c r="H1140" s="161">
        <f t="shared" si="61"/>
        <v>0</v>
      </c>
    </row>
    <row r="1141" ht="18" customHeight="1" spans="1:8">
      <c r="A1141" s="99" t="s">
        <v>1047</v>
      </c>
      <c r="B1141" s="164">
        <v>0</v>
      </c>
      <c r="C1141" s="97">
        <v>0</v>
      </c>
      <c r="D1141" s="97">
        <v>0</v>
      </c>
      <c r="E1141" s="97">
        <v>0</v>
      </c>
      <c r="F1141" s="161">
        <f t="shared" si="59"/>
        <v>0</v>
      </c>
      <c r="G1141" s="161">
        <f t="shared" si="60"/>
        <v>0</v>
      </c>
      <c r="H1141" s="161">
        <f t="shared" si="61"/>
        <v>0</v>
      </c>
    </row>
    <row r="1142" ht="18" customHeight="1" spans="1:8">
      <c r="A1142" s="99" t="s">
        <v>1048</v>
      </c>
      <c r="B1142" s="162">
        <v>0</v>
      </c>
      <c r="C1142" s="160">
        <v>0</v>
      </c>
      <c r="D1142" s="97">
        <v>0</v>
      </c>
      <c r="E1142" s="97">
        <v>0</v>
      </c>
      <c r="F1142" s="161">
        <f t="shared" si="59"/>
        <v>0</v>
      </c>
      <c r="G1142" s="161">
        <f t="shared" si="60"/>
        <v>0</v>
      </c>
      <c r="H1142" s="161">
        <f t="shared" si="61"/>
        <v>0</v>
      </c>
    </row>
    <row r="1143" ht="18" customHeight="1" spans="1:8">
      <c r="A1143" s="99" t="s">
        <v>1049</v>
      </c>
      <c r="B1143" s="162">
        <v>0</v>
      </c>
      <c r="C1143" s="160">
        <v>0</v>
      </c>
      <c r="D1143" s="97">
        <v>0</v>
      </c>
      <c r="E1143" s="97">
        <v>0</v>
      </c>
      <c r="F1143" s="161">
        <f t="shared" si="59"/>
        <v>0</v>
      </c>
      <c r="G1143" s="161">
        <f t="shared" si="60"/>
        <v>0</v>
      </c>
      <c r="H1143" s="161">
        <f t="shared" si="61"/>
        <v>0</v>
      </c>
    </row>
    <row r="1144" ht="18" customHeight="1" spans="1:8">
      <c r="A1144" s="99" t="s">
        <v>1050</v>
      </c>
      <c r="B1144" s="160">
        <v>0</v>
      </c>
      <c r="C1144" s="160">
        <v>0</v>
      </c>
      <c r="D1144" s="97">
        <v>0</v>
      </c>
      <c r="E1144" s="97">
        <v>0</v>
      </c>
      <c r="F1144" s="161">
        <f t="shared" si="59"/>
        <v>0</v>
      </c>
      <c r="G1144" s="161">
        <f t="shared" si="60"/>
        <v>0</v>
      </c>
      <c r="H1144" s="161">
        <f t="shared" si="61"/>
        <v>0</v>
      </c>
    </row>
    <row r="1145" ht="18" customHeight="1" spans="1:8">
      <c r="A1145" s="99" t="s">
        <v>1051</v>
      </c>
      <c r="B1145" s="160">
        <v>0</v>
      </c>
      <c r="C1145" s="160">
        <v>0</v>
      </c>
      <c r="D1145" s="97">
        <v>0</v>
      </c>
      <c r="E1145" s="97">
        <v>0</v>
      </c>
      <c r="F1145" s="161">
        <f t="shared" si="59"/>
        <v>0</v>
      </c>
      <c r="G1145" s="161">
        <f t="shared" si="60"/>
        <v>0</v>
      </c>
      <c r="H1145" s="161">
        <f t="shared" si="61"/>
        <v>0</v>
      </c>
    </row>
    <row r="1146" ht="18" customHeight="1" spans="1:8">
      <c r="A1146" s="99" t="s">
        <v>1052</v>
      </c>
      <c r="B1146" s="97">
        <v>0</v>
      </c>
      <c r="C1146" s="97">
        <v>0</v>
      </c>
      <c r="D1146" s="97">
        <v>0</v>
      </c>
      <c r="E1146" s="97">
        <v>0</v>
      </c>
      <c r="F1146" s="161">
        <f t="shared" si="59"/>
        <v>0</v>
      </c>
      <c r="G1146" s="161">
        <f t="shared" si="60"/>
        <v>0</v>
      </c>
      <c r="H1146" s="161">
        <f t="shared" si="61"/>
        <v>0</v>
      </c>
    </row>
    <row r="1147" ht="18" customHeight="1" spans="1:8">
      <c r="A1147" s="99" t="s">
        <v>1053</v>
      </c>
      <c r="B1147" s="97">
        <v>0</v>
      </c>
      <c r="C1147" s="97">
        <v>0</v>
      </c>
      <c r="D1147" s="97">
        <v>25</v>
      </c>
      <c r="E1147" s="97">
        <v>0</v>
      </c>
      <c r="F1147" s="161">
        <f t="shared" si="59"/>
        <v>0</v>
      </c>
      <c r="G1147" s="161">
        <f t="shared" si="60"/>
        <v>0</v>
      </c>
      <c r="H1147" s="161">
        <f t="shared" si="61"/>
        <v>-100</v>
      </c>
    </row>
    <row r="1148" ht="18" customHeight="1" spans="1:8">
      <c r="A1148" s="99" t="s">
        <v>1054</v>
      </c>
      <c r="B1148" s="164">
        <f>SUM(B1149:B1153)</f>
        <v>0</v>
      </c>
      <c r="C1148" s="174">
        <f>SUM(C1149:C1153)</f>
        <v>0</v>
      </c>
      <c r="D1148" s="97">
        <f>SUM(D1149:D1153)</f>
        <v>0</v>
      </c>
      <c r="E1148" s="97">
        <f>SUM(E1149:E1153)</f>
        <v>0</v>
      </c>
      <c r="F1148" s="161">
        <f t="shared" si="59"/>
        <v>0</v>
      </c>
      <c r="G1148" s="161">
        <f t="shared" si="60"/>
        <v>0</v>
      </c>
      <c r="H1148" s="161">
        <f t="shared" si="61"/>
        <v>0</v>
      </c>
    </row>
    <row r="1149" ht="18" customHeight="1" spans="1:8">
      <c r="A1149" s="99" t="s">
        <v>1055</v>
      </c>
      <c r="B1149" s="160">
        <v>0</v>
      </c>
      <c r="C1149" s="160">
        <v>0</v>
      </c>
      <c r="D1149" s="97">
        <v>0</v>
      </c>
      <c r="E1149" s="97">
        <v>0</v>
      </c>
      <c r="F1149" s="161">
        <f t="shared" si="59"/>
        <v>0</v>
      </c>
      <c r="G1149" s="161">
        <f t="shared" si="60"/>
        <v>0</v>
      </c>
      <c r="H1149" s="161">
        <f t="shared" si="61"/>
        <v>0</v>
      </c>
    </row>
    <row r="1150" ht="18" customHeight="1" spans="1:8">
      <c r="A1150" s="99" t="s">
        <v>1056</v>
      </c>
      <c r="B1150" s="97">
        <v>0</v>
      </c>
      <c r="C1150" s="97">
        <v>0</v>
      </c>
      <c r="D1150" s="97">
        <v>0</v>
      </c>
      <c r="E1150" s="97">
        <v>0</v>
      </c>
      <c r="F1150" s="161">
        <f t="shared" si="59"/>
        <v>0</v>
      </c>
      <c r="G1150" s="161">
        <f t="shared" si="60"/>
        <v>0</v>
      </c>
      <c r="H1150" s="161">
        <f t="shared" si="61"/>
        <v>0</v>
      </c>
    </row>
    <row r="1151" ht="18" customHeight="1" spans="1:8">
      <c r="A1151" s="99" t="s">
        <v>1057</v>
      </c>
      <c r="B1151" s="97">
        <v>0</v>
      </c>
      <c r="C1151" s="97">
        <v>0</v>
      </c>
      <c r="D1151" s="97">
        <v>0</v>
      </c>
      <c r="E1151" s="97">
        <v>0</v>
      </c>
      <c r="F1151" s="161">
        <f t="shared" si="59"/>
        <v>0</v>
      </c>
      <c r="G1151" s="161">
        <f t="shared" si="60"/>
        <v>0</v>
      </c>
      <c r="H1151" s="161">
        <f t="shared" si="61"/>
        <v>0</v>
      </c>
    </row>
    <row r="1152" ht="18" customHeight="1" spans="1:8">
      <c r="A1152" s="99" t="s">
        <v>1058</v>
      </c>
      <c r="B1152" s="160">
        <v>0</v>
      </c>
      <c r="C1152" s="160">
        <v>0</v>
      </c>
      <c r="D1152" s="97">
        <v>0</v>
      </c>
      <c r="E1152" s="97">
        <v>0</v>
      </c>
      <c r="F1152" s="161">
        <f t="shared" si="59"/>
        <v>0</v>
      </c>
      <c r="G1152" s="161">
        <f t="shared" si="60"/>
        <v>0</v>
      </c>
      <c r="H1152" s="161">
        <f t="shared" si="61"/>
        <v>0</v>
      </c>
    </row>
    <row r="1153" ht="18" customHeight="1" spans="1:8">
      <c r="A1153" s="99" t="s">
        <v>1059</v>
      </c>
      <c r="B1153" s="160">
        <v>0</v>
      </c>
      <c r="C1153" s="160">
        <v>0</v>
      </c>
      <c r="D1153" s="97">
        <v>0</v>
      </c>
      <c r="E1153" s="97">
        <v>0</v>
      </c>
      <c r="F1153" s="161">
        <f t="shared" si="59"/>
        <v>0</v>
      </c>
      <c r="G1153" s="161">
        <f t="shared" si="60"/>
        <v>0</v>
      </c>
      <c r="H1153" s="161">
        <f t="shared" si="61"/>
        <v>0</v>
      </c>
    </row>
    <row r="1154" ht="18" customHeight="1" spans="1:8">
      <c r="A1154" s="99" t="s">
        <v>1060</v>
      </c>
      <c r="B1154" s="164">
        <f>SUM(B1155:B1156)</f>
        <v>0</v>
      </c>
      <c r="C1154" s="174">
        <f>SUM(C1155:C1156)</f>
        <v>0</v>
      </c>
      <c r="D1154" s="97">
        <f>SUM(D1155:D1156)</f>
        <v>0</v>
      </c>
      <c r="E1154" s="97">
        <f>SUM(E1155:E1156)</f>
        <v>0</v>
      </c>
      <c r="F1154" s="161">
        <f t="shared" si="59"/>
        <v>0</v>
      </c>
      <c r="G1154" s="161">
        <f t="shared" si="60"/>
        <v>0</v>
      </c>
      <c r="H1154" s="161">
        <f t="shared" si="61"/>
        <v>0</v>
      </c>
    </row>
    <row r="1155" ht="18" customHeight="1" spans="1:8">
      <c r="A1155" s="99" t="s">
        <v>1061</v>
      </c>
      <c r="B1155" s="164">
        <v>0</v>
      </c>
      <c r="C1155" s="97">
        <v>0</v>
      </c>
      <c r="D1155" s="97">
        <v>0</v>
      </c>
      <c r="E1155" s="97">
        <v>0</v>
      </c>
      <c r="F1155" s="161">
        <f t="shared" si="59"/>
        <v>0</v>
      </c>
      <c r="G1155" s="161">
        <f t="shared" si="60"/>
        <v>0</v>
      </c>
      <c r="H1155" s="161">
        <f t="shared" si="61"/>
        <v>0</v>
      </c>
    </row>
    <row r="1156" ht="18" customHeight="1" spans="1:8">
      <c r="A1156" s="99" t="s">
        <v>1062</v>
      </c>
      <c r="B1156" s="164">
        <v>0</v>
      </c>
      <c r="C1156" s="97">
        <v>0</v>
      </c>
      <c r="D1156" s="97">
        <v>0</v>
      </c>
      <c r="E1156" s="97">
        <v>0</v>
      </c>
      <c r="F1156" s="161">
        <f t="shared" si="59"/>
        <v>0</v>
      </c>
      <c r="G1156" s="161">
        <f t="shared" si="60"/>
        <v>0</v>
      </c>
      <c r="H1156" s="161">
        <f t="shared" si="61"/>
        <v>0</v>
      </c>
    </row>
    <row r="1157" ht="18" customHeight="1" spans="1:8">
      <c r="A1157" s="99" t="s">
        <v>1063</v>
      </c>
      <c r="B1157" s="164">
        <f>B1158</f>
        <v>30</v>
      </c>
      <c r="C1157" s="174">
        <f>C1158</f>
        <v>0</v>
      </c>
      <c r="D1157" s="97">
        <f>D1158</f>
        <v>0</v>
      </c>
      <c r="E1157" s="97">
        <f>E1158</f>
        <v>0</v>
      </c>
      <c r="F1157" s="161">
        <f t="shared" ref="F1157:F1220" si="62">IF(B1157&lt;&gt;0,(E1157/B1157)*100,0)</f>
        <v>0</v>
      </c>
      <c r="G1157" s="161">
        <f t="shared" ref="G1157:G1220" si="63">IF(C1157&lt;&gt;0,(E1157/C1157)*100,0)</f>
        <v>0</v>
      </c>
      <c r="H1157" s="161">
        <f t="shared" ref="H1157:H1220" si="64">IF(D1157&lt;&gt;0,(E1157/D1157-1)*100,0)</f>
        <v>0</v>
      </c>
    </row>
    <row r="1158" ht="18" customHeight="1" spans="1:8">
      <c r="A1158" s="99" t="s">
        <v>1064</v>
      </c>
      <c r="B1158" s="164">
        <v>30</v>
      </c>
      <c r="C1158" s="97">
        <v>0</v>
      </c>
      <c r="D1158" s="97">
        <v>0</v>
      </c>
      <c r="E1158" s="97">
        <v>0</v>
      </c>
      <c r="F1158" s="161">
        <f t="shared" si="62"/>
        <v>0</v>
      </c>
      <c r="G1158" s="161">
        <f t="shared" si="63"/>
        <v>0</v>
      </c>
      <c r="H1158" s="161">
        <f t="shared" si="64"/>
        <v>0</v>
      </c>
    </row>
    <row r="1159" ht="18" customHeight="1" spans="1:8">
      <c r="A1159" s="99" t="s">
        <v>171</v>
      </c>
      <c r="B1159" s="164">
        <f>SUM(B1160:B1168)</f>
        <v>0</v>
      </c>
      <c r="C1159" s="174">
        <f>SUM(C1160:C1168)</f>
        <v>0</v>
      </c>
      <c r="D1159" s="97">
        <f>SUM(D1160:D1168)</f>
        <v>0</v>
      </c>
      <c r="E1159" s="97">
        <f>SUM(E1160:E1168)</f>
        <v>0</v>
      </c>
      <c r="F1159" s="161">
        <f t="shared" si="62"/>
        <v>0</v>
      </c>
      <c r="G1159" s="161">
        <f t="shared" si="63"/>
        <v>0</v>
      </c>
      <c r="H1159" s="161">
        <f t="shared" si="64"/>
        <v>0</v>
      </c>
    </row>
    <row r="1160" ht="18" customHeight="1" spans="1:8">
      <c r="A1160" s="99" t="s">
        <v>1065</v>
      </c>
      <c r="B1160" s="164">
        <v>0</v>
      </c>
      <c r="C1160" s="97">
        <v>0</v>
      </c>
      <c r="D1160" s="97">
        <v>0</v>
      </c>
      <c r="E1160" s="97">
        <v>0</v>
      </c>
      <c r="F1160" s="161">
        <f t="shared" si="62"/>
        <v>0</v>
      </c>
      <c r="G1160" s="161">
        <f t="shared" si="63"/>
        <v>0</v>
      </c>
      <c r="H1160" s="161">
        <f t="shared" si="64"/>
        <v>0</v>
      </c>
    </row>
    <row r="1161" ht="18" customHeight="1" spans="1:8">
      <c r="A1161" s="99" t="s">
        <v>1066</v>
      </c>
      <c r="B1161" s="162">
        <v>0</v>
      </c>
      <c r="C1161" s="173">
        <v>0</v>
      </c>
      <c r="D1161" s="97">
        <v>0</v>
      </c>
      <c r="E1161" s="97">
        <v>0</v>
      </c>
      <c r="F1161" s="161">
        <f t="shared" si="62"/>
        <v>0</v>
      </c>
      <c r="G1161" s="161">
        <f t="shared" si="63"/>
        <v>0</v>
      </c>
      <c r="H1161" s="161">
        <f t="shared" si="64"/>
        <v>0</v>
      </c>
    </row>
    <row r="1162" ht="18" customHeight="1" spans="1:8">
      <c r="A1162" s="99" t="s">
        <v>1067</v>
      </c>
      <c r="B1162" s="162">
        <v>0</v>
      </c>
      <c r="C1162" s="173">
        <v>0</v>
      </c>
      <c r="D1162" s="97">
        <v>0</v>
      </c>
      <c r="E1162" s="97">
        <v>0</v>
      </c>
      <c r="F1162" s="161">
        <f t="shared" si="62"/>
        <v>0</v>
      </c>
      <c r="G1162" s="161">
        <f t="shared" si="63"/>
        <v>0</v>
      </c>
      <c r="H1162" s="161">
        <f t="shared" si="64"/>
        <v>0</v>
      </c>
    </row>
    <row r="1163" ht="18" customHeight="1" spans="1:8">
      <c r="A1163" s="99" t="s">
        <v>1068</v>
      </c>
      <c r="B1163" s="160">
        <v>0</v>
      </c>
      <c r="C1163" s="160">
        <v>0</v>
      </c>
      <c r="D1163" s="97">
        <v>0</v>
      </c>
      <c r="E1163" s="97">
        <v>0</v>
      </c>
      <c r="F1163" s="161">
        <f t="shared" si="62"/>
        <v>0</v>
      </c>
      <c r="G1163" s="161">
        <f t="shared" si="63"/>
        <v>0</v>
      </c>
      <c r="H1163" s="161">
        <f t="shared" si="64"/>
        <v>0</v>
      </c>
    </row>
    <row r="1164" ht="18" customHeight="1" spans="1:8">
      <c r="A1164" s="99" t="s">
        <v>1069</v>
      </c>
      <c r="B1164" s="160">
        <v>0</v>
      </c>
      <c r="C1164" s="160">
        <v>0</v>
      </c>
      <c r="D1164" s="97">
        <v>0</v>
      </c>
      <c r="E1164" s="97">
        <v>0</v>
      </c>
      <c r="F1164" s="161">
        <f t="shared" si="62"/>
        <v>0</v>
      </c>
      <c r="G1164" s="161">
        <f t="shared" si="63"/>
        <v>0</v>
      </c>
      <c r="H1164" s="161">
        <f t="shared" si="64"/>
        <v>0</v>
      </c>
    </row>
    <row r="1165" ht="18" customHeight="1" spans="1:8">
      <c r="A1165" s="99" t="s">
        <v>827</v>
      </c>
      <c r="B1165" s="97">
        <v>0</v>
      </c>
      <c r="C1165" s="97">
        <v>0</v>
      </c>
      <c r="D1165" s="97">
        <v>0</v>
      </c>
      <c r="E1165" s="97">
        <v>0</v>
      </c>
      <c r="F1165" s="161">
        <f t="shared" si="62"/>
        <v>0</v>
      </c>
      <c r="G1165" s="161">
        <f t="shared" si="63"/>
        <v>0</v>
      </c>
      <c r="H1165" s="161">
        <f t="shared" si="64"/>
        <v>0</v>
      </c>
    </row>
    <row r="1166" ht="18" customHeight="1" spans="1:8">
      <c r="A1166" s="99" t="s">
        <v>1070</v>
      </c>
      <c r="B1166" s="97">
        <v>0</v>
      </c>
      <c r="C1166" s="97">
        <v>0</v>
      </c>
      <c r="D1166" s="97">
        <v>0</v>
      </c>
      <c r="E1166" s="97">
        <v>0</v>
      </c>
      <c r="F1166" s="161">
        <f t="shared" si="62"/>
        <v>0</v>
      </c>
      <c r="G1166" s="161">
        <f t="shared" si="63"/>
        <v>0</v>
      </c>
      <c r="H1166" s="161">
        <f t="shared" si="64"/>
        <v>0</v>
      </c>
    </row>
    <row r="1167" ht="18" customHeight="1" spans="1:8">
      <c r="A1167" s="99" t="s">
        <v>1071</v>
      </c>
      <c r="B1167" s="97">
        <v>0</v>
      </c>
      <c r="C1167" s="97">
        <v>0</v>
      </c>
      <c r="D1167" s="97">
        <v>0</v>
      </c>
      <c r="E1167" s="97">
        <v>0</v>
      </c>
      <c r="F1167" s="161">
        <f t="shared" si="62"/>
        <v>0</v>
      </c>
      <c r="G1167" s="161">
        <f t="shared" si="63"/>
        <v>0</v>
      </c>
      <c r="H1167" s="161">
        <f t="shared" si="64"/>
        <v>0</v>
      </c>
    </row>
    <row r="1168" ht="18" customHeight="1" spans="1:8">
      <c r="A1168" s="99" t="s">
        <v>1072</v>
      </c>
      <c r="B1168" s="97">
        <v>0</v>
      </c>
      <c r="C1168" s="97">
        <v>0</v>
      </c>
      <c r="D1168" s="97">
        <v>0</v>
      </c>
      <c r="E1168" s="97">
        <v>0</v>
      </c>
      <c r="F1168" s="161">
        <f t="shared" si="62"/>
        <v>0</v>
      </c>
      <c r="G1168" s="161">
        <f t="shared" si="63"/>
        <v>0</v>
      </c>
      <c r="H1168" s="161">
        <f t="shared" si="64"/>
        <v>0</v>
      </c>
    </row>
    <row r="1169" ht="18" customHeight="1" spans="1:8">
      <c r="A1169" s="99" t="s">
        <v>172</v>
      </c>
      <c r="B1169" s="164">
        <f>SUM(B1170,B1189,B1208,B1217,B1232)</f>
        <v>5665</v>
      </c>
      <c r="C1169" s="174">
        <f>SUM(C1170,C1189,C1208,C1217,C1232)</f>
        <v>4160</v>
      </c>
      <c r="D1169" s="97">
        <f>SUM(D1170,D1189,D1208,D1217,D1232)</f>
        <v>5683</v>
      </c>
      <c r="E1169" s="97">
        <f>SUM(E1170,E1189,E1208,E1217,E1232)</f>
        <v>4294</v>
      </c>
      <c r="F1169" s="161">
        <f t="shared" si="62"/>
        <v>75.7987643424537</v>
      </c>
      <c r="G1169" s="161">
        <f t="shared" si="63"/>
        <v>103.221153846154</v>
      </c>
      <c r="H1169" s="161">
        <f t="shared" si="64"/>
        <v>-24.4413162062291</v>
      </c>
    </row>
    <row r="1170" ht="18" customHeight="1" spans="1:8">
      <c r="A1170" s="99" t="s">
        <v>1073</v>
      </c>
      <c r="B1170" s="164">
        <f>SUM(B1171:B1188)</f>
        <v>5525</v>
      </c>
      <c r="C1170" s="174">
        <f>SUM(C1171:C1188)</f>
        <v>4080</v>
      </c>
      <c r="D1170" s="97">
        <f>SUM(D1171:D1188)</f>
        <v>5551</v>
      </c>
      <c r="E1170" s="97">
        <f>SUM(E1171:E1188)</f>
        <v>4224</v>
      </c>
      <c r="F1170" s="161">
        <f t="shared" si="62"/>
        <v>76.4524886877828</v>
      </c>
      <c r="G1170" s="161">
        <f t="shared" si="63"/>
        <v>103.529411764706</v>
      </c>
      <c r="H1170" s="161">
        <f t="shared" si="64"/>
        <v>-23.9056025941272</v>
      </c>
    </row>
    <row r="1171" ht="18" customHeight="1" spans="1:8">
      <c r="A1171" s="99" t="s">
        <v>202</v>
      </c>
      <c r="B1171" s="97">
        <v>2200</v>
      </c>
      <c r="C1171" s="97">
        <v>1968</v>
      </c>
      <c r="D1171" s="97">
        <v>1986</v>
      </c>
      <c r="E1171" s="97">
        <v>2050</v>
      </c>
      <c r="F1171" s="161">
        <f t="shared" si="62"/>
        <v>93.1818181818182</v>
      </c>
      <c r="G1171" s="161">
        <f t="shared" si="63"/>
        <v>104.166666666667</v>
      </c>
      <c r="H1171" s="161">
        <f t="shared" si="64"/>
        <v>3.22255790533736</v>
      </c>
    </row>
    <row r="1172" ht="18" customHeight="1" spans="1:8">
      <c r="A1172" s="99" t="s">
        <v>203</v>
      </c>
      <c r="B1172" s="97">
        <v>0</v>
      </c>
      <c r="C1172" s="97">
        <v>0</v>
      </c>
      <c r="D1172" s="97">
        <v>0</v>
      </c>
      <c r="E1172" s="97">
        <v>0</v>
      </c>
      <c r="F1172" s="161">
        <f t="shared" si="62"/>
        <v>0</v>
      </c>
      <c r="G1172" s="161">
        <f t="shared" si="63"/>
        <v>0</v>
      </c>
      <c r="H1172" s="161">
        <f t="shared" si="64"/>
        <v>0</v>
      </c>
    </row>
    <row r="1173" ht="18" customHeight="1" spans="1:8">
      <c r="A1173" s="99" t="s">
        <v>204</v>
      </c>
      <c r="B1173" s="97">
        <v>495</v>
      </c>
      <c r="C1173" s="97">
        <v>456</v>
      </c>
      <c r="D1173" s="97">
        <v>466</v>
      </c>
      <c r="E1173" s="97">
        <v>501</v>
      </c>
      <c r="F1173" s="161">
        <f t="shared" si="62"/>
        <v>101.212121212121</v>
      </c>
      <c r="G1173" s="161">
        <f t="shared" si="63"/>
        <v>109.868421052632</v>
      </c>
      <c r="H1173" s="161">
        <f t="shared" si="64"/>
        <v>7.51072961373391</v>
      </c>
    </row>
    <row r="1174" ht="18" customHeight="1" spans="1:8">
      <c r="A1174" s="99" t="s">
        <v>1074</v>
      </c>
      <c r="B1174" s="97">
        <v>0</v>
      </c>
      <c r="C1174" s="97">
        <v>0</v>
      </c>
      <c r="D1174" s="97">
        <v>0</v>
      </c>
      <c r="E1174" s="97">
        <v>0</v>
      </c>
      <c r="F1174" s="161">
        <f t="shared" si="62"/>
        <v>0</v>
      </c>
      <c r="G1174" s="161">
        <f t="shared" si="63"/>
        <v>0</v>
      </c>
      <c r="H1174" s="161">
        <f t="shared" si="64"/>
        <v>0</v>
      </c>
    </row>
    <row r="1175" ht="18" customHeight="1" spans="1:8">
      <c r="A1175" s="99" t="s">
        <v>1075</v>
      </c>
      <c r="B1175" s="160">
        <v>270</v>
      </c>
      <c r="C1175" s="160">
        <v>224</v>
      </c>
      <c r="D1175" s="97">
        <v>254</v>
      </c>
      <c r="E1175" s="97">
        <v>196</v>
      </c>
      <c r="F1175" s="161">
        <f t="shared" si="62"/>
        <v>72.5925925925926</v>
      </c>
      <c r="G1175" s="161">
        <f t="shared" si="63"/>
        <v>87.5</v>
      </c>
      <c r="H1175" s="161">
        <f t="shared" si="64"/>
        <v>-22.8346456692913</v>
      </c>
    </row>
    <row r="1176" ht="18" customHeight="1" spans="1:8">
      <c r="A1176" s="99" t="s">
        <v>1076</v>
      </c>
      <c r="B1176" s="160">
        <v>30</v>
      </c>
      <c r="C1176" s="160">
        <v>11</v>
      </c>
      <c r="D1176" s="97">
        <v>27</v>
      </c>
      <c r="E1176" s="97">
        <v>10</v>
      </c>
      <c r="F1176" s="161">
        <f t="shared" si="62"/>
        <v>33.3333333333333</v>
      </c>
      <c r="G1176" s="161">
        <f t="shared" si="63"/>
        <v>90.9090909090909</v>
      </c>
      <c r="H1176" s="161">
        <f t="shared" si="64"/>
        <v>-62.962962962963</v>
      </c>
    </row>
    <row r="1177" ht="18" customHeight="1" spans="1:8">
      <c r="A1177" s="99" t="s">
        <v>1077</v>
      </c>
      <c r="B1177" s="162">
        <v>0</v>
      </c>
      <c r="C1177" s="160">
        <v>0</v>
      </c>
      <c r="D1177" s="97">
        <v>0</v>
      </c>
      <c r="E1177" s="97">
        <v>0</v>
      </c>
      <c r="F1177" s="161">
        <f t="shared" si="62"/>
        <v>0</v>
      </c>
      <c r="G1177" s="161">
        <f t="shared" si="63"/>
        <v>0</v>
      </c>
      <c r="H1177" s="161">
        <f t="shared" si="64"/>
        <v>0</v>
      </c>
    </row>
    <row r="1178" ht="18" customHeight="1" spans="1:8">
      <c r="A1178" s="99" t="s">
        <v>1078</v>
      </c>
      <c r="B1178" s="162">
        <v>0</v>
      </c>
      <c r="C1178" s="160">
        <v>0</v>
      </c>
      <c r="D1178" s="97">
        <v>0</v>
      </c>
      <c r="E1178" s="97">
        <v>0</v>
      </c>
      <c r="F1178" s="161">
        <f t="shared" si="62"/>
        <v>0</v>
      </c>
      <c r="G1178" s="161">
        <f t="shared" si="63"/>
        <v>0</v>
      </c>
      <c r="H1178" s="161">
        <f t="shared" si="64"/>
        <v>0</v>
      </c>
    </row>
    <row r="1179" ht="18" customHeight="1" spans="1:8">
      <c r="A1179" s="99" t="s">
        <v>1079</v>
      </c>
      <c r="B1179" s="160">
        <v>0</v>
      </c>
      <c r="C1179" s="160">
        <v>0</v>
      </c>
      <c r="D1179" s="97">
        <v>0</v>
      </c>
      <c r="E1179" s="97">
        <v>0</v>
      </c>
      <c r="F1179" s="161">
        <f t="shared" si="62"/>
        <v>0</v>
      </c>
      <c r="G1179" s="161">
        <f t="shared" si="63"/>
        <v>0</v>
      </c>
      <c r="H1179" s="161">
        <f t="shared" si="64"/>
        <v>0</v>
      </c>
    </row>
    <row r="1180" ht="18" customHeight="1" spans="1:8">
      <c r="A1180" s="99" t="s">
        <v>1080</v>
      </c>
      <c r="B1180" s="160">
        <v>2000</v>
      </c>
      <c r="C1180" s="160">
        <v>0</v>
      </c>
      <c r="D1180" s="97">
        <v>1238</v>
      </c>
      <c r="E1180" s="97">
        <v>0</v>
      </c>
      <c r="F1180" s="161">
        <f t="shared" si="62"/>
        <v>0</v>
      </c>
      <c r="G1180" s="161">
        <f t="shared" si="63"/>
        <v>0</v>
      </c>
      <c r="H1180" s="161">
        <f t="shared" si="64"/>
        <v>-100</v>
      </c>
    </row>
    <row r="1181" ht="18" customHeight="1" spans="1:8">
      <c r="A1181" s="99" t="s">
        <v>1081</v>
      </c>
      <c r="B1181" s="97"/>
      <c r="C1181" s="97">
        <v>0</v>
      </c>
      <c r="D1181" s="97">
        <v>1113</v>
      </c>
      <c r="E1181" s="97">
        <v>0</v>
      </c>
      <c r="F1181" s="161">
        <f t="shared" si="62"/>
        <v>0</v>
      </c>
      <c r="G1181" s="161">
        <f t="shared" si="63"/>
        <v>0</v>
      </c>
      <c r="H1181" s="161">
        <f t="shared" si="64"/>
        <v>-100</v>
      </c>
    </row>
    <row r="1182" ht="18" customHeight="1" spans="1:8">
      <c r="A1182" s="99" t="s">
        <v>1082</v>
      </c>
      <c r="B1182" s="97">
        <v>0</v>
      </c>
      <c r="C1182" s="97">
        <v>0</v>
      </c>
      <c r="D1182" s="97">
        <v>0</v>
      </c>
      <c r="E1182" s="97">
        <v>0</v>
      </c>
      <c r="F1182" s="161">
        <f t="shared" si="62"/>
        <v>0</v>
      </c>
      <c r="G1182" s="161">
        <f t="shared" si="63"/>
        <v>0</v>
      </c>
      <c r="H1182" s="161">
        <f t="shared" si="64"/>
        <v>0</v>
      </c>
    </row>
    <row r="1183" ht="18" customHeight="1" spans="1:8">
      <c r="A1183" s="99" t="s">
        <v>1083</v>
      </c>
      <c r="B1183" s="97">
        <v>0</v>
      </c>
      <c r="C1183" s="97">
        <v>671</v>
      </c>
      <c r="D1183" s="97">
        <v>1</v>
      </c>
      <c r="E1183" s="97">
        <v>588</v>
      </c>
      <c r="F1183" s="161">
        <f t="shared" si="62"/>
        <v>0</v>
      </c>
      <c r="G1183" s="161">
        <f t="shared" si="63"/>
        <v>87.6304023845008</v>
      </c>
      <c r="H1183" s="161">
        <f t="shared" si="64"/>
        <v>58700</v>
      </c>
    </row>
    <row r="1184" ht="18" customHeight="1" spans="1:8">
      <c r="A1184" s="99" t="s">
        <v>1084</v>
      </c>
      <c r="B1184" s="97">
        <v>0</v>
      </c>
      <c r="C1184" s="97">
        <v>0</v>
      </c>
      <c r="D1184" s="97">
        <v>0</v>
      </c>
      <c r="E1184" s="97">
        <v>0</v>
      </c>
      <c r="F1184" s="161">
        <f t="shared" si="62"/>
        <v>0</v>
      </c>
      <c r="G1184" s="161">
        <f t="shared" si="63"/>
        <v>0</v>
      </c>
      <c r="H1184" s="161">
        <f t="shared" si="64"/>
        <v>0</v>
      </c>
    </row>
    <row r="1185" ht="18" customHeight="1" spans="1:8">
      <c r="A1185" s="99" t="s">
        <v>1085</v>
      </c>
      <c r="B1185" s="97">
        <v>0</v>
      </c>
      <c r="C1185" s="97">
        <v>0</v>
      </c>
      <c r="D1185" s="97">
        <v>0</v>
      </c>
      <c r="E1185" s="97">
        <v>0</v>
      </c>
      <c r="F1185" s="161">
        <f t="shared" si="62"/>
        <v>0</v>
      </c>
      <c r="G1185" s="161">
        <f t="shared" si="63"/>
        <v>0</v>
      </c>
      <c r="H1185" s="161">
        <f t="shared" si="64"/>
        <v>0</v>
      </c>
    </row>
    <row r="1186" ht="18" customHeight="1" spans="1:8">
      <c r="A1186" s="99" t="s">
        <v>1086</v>
      </c>
      <c r="B1186" s="160">
        <v>0</v>
      </c>
      <c r="C1186" s="160">
        <v>0</v>
      </c>
      <c r="D1186" s="97">
        <v>0</v>
      </c>
      <c r="E1186" s="97">
        <v>0</v>
      </c>
      <c r="F1186" s="161">
        <f t="shared" si="62"/>
        <v>0</v>
      </c>
      <c r="G1186" s="161">
        <f t="shared" si="63"/>
        <v>0</v>
      </c>
      <c r="H1186" s="161">
        <f t="shared" si="64"/>
        <v>0</v>
      </c>
    </row>
    <row r="1187" ht="18" customHeight="1" spans="1:8">
      <c r="A1187" s="99" t="s">
        <v>211</v>
      </c>
      <c r="B1187" s="160">
        <v>420</v>
      </c>
      <c r="C1187" s="160">
        <v>418</v>
      </c>
      <c r="D1187" s="97">
        <v>366</v>
      </c>
      <c r="E1187" s="97">
        <v>434</v>
      </c>
      <c r="F1187" s="161">
        <f t="shared" si="62"/>
        <v>103.333333333333</v>
      </c>
      <c r="G1187" s="161">
        <f t="shared" si="63"/>
        <v>103.827751196172</v>
      </c>
      <c r="H1187" s="161">
        <f t="shared" si="64"/>
        <v>18.5792349726776</v>
      </c>
    </row>
    <row r="1188" ht="18" customHeight="1" spans="1:8">
      <c r="A1188" s="99" t="s">
        <v>1087</v>
      </c>
      <c r="B1188" s="97">
        <v>110</v>
      </c>
      <c r="C1188" s="97">
        <v>332</v>
      </c>
      <c r="D1188" s="97">
        <v>100</v>
      </c>
      <c r="E1188" s="97">
        <v>445</v>
      </c>
      <c r="F1188" s="161">
        <f t="shared" si="62"/>
        <v>404.545454545455</v>
      </c>
      <c r="G1188" s="161">
        <f t="shared" si="63"/>
        <v>134.036144578313</v>
      </c>
      <c r="H1188" s="161">
        <f t="shared" si="64"/>
        <v>345</v>
      </c>
    </row>
    <row r="1189" ht="18" customHeight="1" spans="1:8">
      <c r="A1189" s="99" t="s">
        <v>1088</v>
      </c>
      <c r="B1189" s="164">
        <f>SUM(B1190:B1207)</f>
        <v>0</v>
      </c>
      <c r="C1189" s="174">
        <f>SUM(C1190:C1207)</f>
        <v>0</v>
      </c>
      <c r="D1189" s="97">
        <f>SUM(D1190:D1207)</f>
        <v>0</v>
      </c>
      <c r="E1189" s="97">
        <f>SUM(E1190:E1207)</f>
        <v>0</v>
      </c>
      <c r="F1189" s="161">
        <f t="shared" si="62"/>
        <v>0</v>
      </c>
      <c r="G1189" s="161">
        <f t="shared" si="63"/>
        <v>0</v>
      </c>
      <c r="H1189" s="161">
        <f t="shared" si="64"/>
        <v>0</v>
      </c>
    </row>
    <row r="1190" ht="18" customHeight="1" spans="1:8">
      <c r="A1190" s="99" t="s">
        <v>202</v>
      </c>
      <c r="B1190" s="97">
        <v>0</v>
      </c>
      <c r="C1190" s="97">
        <v>0</v>
      </c>
      <c r="D1190" s="97">
        <v>0</v>
      </c>
      <c r="E1190" s="97">
        <v>0</v>
      </c>
      <c r="F1190" s="161">
        <f t="shared" si="62"/>
        <v>0</v>
      </c>
      <c r="G1190" s="161">
        <f t="shared" si="63"/>
        <v>0</v>
      </c>
      <c r="H1190" s="161">
        <f t="shared" si="64"/>
        <v>0</v>
      </c>
    </row>
    <row r="1191" ht="18" customHeight="1" spans="1:8">
      <c r="A1191" s="99" t="s">
        <v>203</v>
      </c>
      <c r="B1191" s="97">
        <v>0</v>
      </c>
      <c r="C1191" s="97">
        <v>0</v>
      </c>
      <c r="D1191" s="97">
        <v>0</v>
      </c>
      <c r="E1191" s="97">
        <v>0</v>
      </c>
      <c r="F1191" s="161">
        <f t="shared" si="62"/>
        <v>0</v>
      </c>
      <c r="G1191" s="161">
        <f t="shared" si="63"/>
        <v>0</v>
      </c>
      <c r="H1191" s="161">
        <f t="shared" si="64"/>
        <v>0</v>
      </c>
    </row>
    <row r="1192" ht="18" customHeight="1" spans="1:8">
      <c r="A1192" s="99" t="s">
        <v>204</v>
      </c>
      <c r="B1192" s="97">
        <v>0</v>
      </c>
      <c r="C1192" s="97">
        <v>0</v>
      </c>
      <c r="D1192" s="97">
        <v>0</v>
      </c>
      <c r="E1192" s="97">
        <v>0</v>
      </c>
      <c r="F1192" s="161">
        <f t="shared" si="62"/>
        <v>0</v>
      </c>
      <c r="G1192" s="161">
        <f t="shared" si="63"/>
        <v>0</v>
      </c>
      <c r="H1192" s="161">
        <f t="shared" si="64"/>
        <v>0</v>
      </c>
    </row>
    <row r="1193" ht="18" customHeight="1" spans="1:8">
      <c r="A1193" s="99" t="s">
        <v>1089</v>
      </c>
      <c r="B1193" s="97">
        <v>0</v>
      </c>
      <c r="C1193" s="97">
        <v>0</v>
      </c>
      <c r="D1193" s="97">
        <v>0</v>
      </c>
      <c r="E1193" s="97">
        <v>0</v>
      </c>
      <c r="F1193" s="161">
        <f t="shared" si="62"/>
        <v>0</v>
      </c>
      <c r="G1193" s="161">
        <f t="shared" si="63"/>
        <v>0</v>
      </c>
      <c r="H1193" s="161">
        <f t="shared" si="64"/>
        <v>0</v>
      </c>
    </row>
    <row r="1194" ht="18" customHeight="1" spans="1:8">
      <c r="A1194" s="99" t="s">
        <v>1090</v>
      </c>
      <c r="B1194" s="97">
        <v>0</v>
      </c>
      <c r="C1194" s="97">
        <v>0</v>
      </c>
      <c r="D1194" s="97">
        <v>0</v>
      </c>
      <c r="E1194" s="97">
        <v>0</v>
      </c>
      <c r="F1194" s="161">
        <f t="shared" si="62"/>
        <v>0</v>
      </c>
      <c r="G1194" s="161">
        <f t="shared" si="63"/>
        <v>0</v>
      </c>
      <c r="H1194" s="161">
        <f t="shared" si="64"/>
        <v>0</v>
      </c>
    </row>
    <row r="1195" ht="18" customHeight="1" spans="1:8">
      <c r="A1195" s="99" t="s">
        <v>1091</v>
      </c>
      <c r="B1195" s="97">
        <v>0</v>
      </c>
      <c r="C1195" s="97">
        <v>0</v>
      </c>
      <c r="D1195" s="97">
        <v>0</v>
      </c>
      <c r="E1195" s="97">
        <v>0</v>
      </c>
      <c r="F1195" s="161">
        <f t="shared" si="62"/>
        <v>0</v>
      </c>
      <c r="G1195" s="161">
        <f t="shared" si="63"/>
        <v>0</v>
      </c>
      <c r="H1195" s="161">
        <f t="shared" si="64"/>
        <v>0</v>
      </c>
    </row>
    <row r="1196" ht="18" customHeight="1" spans="1:8">
      <c r="A1196" s="99" t="s">
        <v>1092</v>
      </c>
      <c r="B1196" s="160">
        <v>0</v>
      </c>
      <c r="C1196" s="160">
        <v>0</v>
      </c>
      <c r="D1196" s="97">
        <v>0</v>
      </c>
      <c r="E1196" s="97">
        <v>0</v>
      </c>
      <c r="F1196" s="161">
        <f t="shared" si="62"/>
        <v>0</v>
      </c>
      <c r="G1196" s="161">
        <f t="shared" si="63"/>
        <v>0</v>
      </c>
      <c r="H1196" s="161">
        <f t="shared" si="64"/>
        <v>0</v>
      </c>
    </row>
    <row r="1197" ht="18" customHeight="1" spans="1:8">
      <c r="A1197" s="99" t="s">
        <v>1093</v>
      </c>
      <c r="B1197" s="97">
        <v>0</v>
      </c>
      <c r="C1197" s="97">
        <v>0</v>
      </c>
      <c r="D1197" s="97">
        <v>0</v>
      </c>
      <c r="E1197" s="97">
        <v>0</v>
      </c>
      <c r="F1197" s="161">
        <f t="shared" si="62"/>
        <v>0</v>
      </c>
      <c r="G1197" s="161">
        <f t="shared" si="63"/>
        <v>0</v>
      </c>
      <c r="H1197" s="161">
        <f t="shared" si="64"/>
        <v>0</v>
      </c>
    </row>
    <row r="1198" ht="18" customHeight="1" spans="1:8">
      <c r="A1198" s="99" t="s">
        <v>1094</v>
      </c>
      <c r="B1198" s="97">
        <v>0</v>
      </c>
      <c r="C1198" s="97">
        <v>0</v>
      </c>
      <c r="D1198" s="97">
        <v>0</v>
      </c>
      <c r="E1198" s="97">
        <v>0</v>
      </c>
      <c r="F1198" s="161">
        <f t="shared" si="62"/>
        <v>0</v>
      </c>
      <c r="G1198" s="161">
        <f t="shared" si="63"/>
        <v>0</v>
      </c>
      <c r="H1198" s="161">
        <f t="shared" si="64"/>
        <v>0</v>
      </c>
    </row>
    <row r="1199" ht="18" customHeight="1" spans="1:8">
      <c r="A1199" s="99" t="s">
        <v>1095</v>
      </c>
      <c r="B1199" s="97">
        <v>0</v>
      </c>
      <c r="C1199" s="97">
        <v>0</v>
      </c>
      <c r="D1199" s="97">
        <v>0</v>
      </c>
      <c r="E1199" s="97">
        <v>0</v>
      </c>
      <c r="F1199" s="161">
        <f t="shared" si="62"/>
        <v>0</v>
      </c>
      <c r="G1199" s="161">
        <f t="shared" si="63"/>
        <v>0</v>
      </c>
      <c r="H1199" s="161">
        <f t="shared" si="64"/>
        <v>0</v>
      </c>
    </row>
    <row r="1200" ht="18" customHeight="1" spans="1:8">
      <c r="A1200" s="99" t="s">
        <v>1096</v>
      </c>
      <c r="B1200" s="97">
        <v>0</v>
      </c>
      <c r="C1200" s="97">
        <v>0</v>
      </c>
      <c r="D1200" s="97">
        <v>0</v>
      </c>
      <c r="E1200" s="97">
        <v>0</v>
      </c>
      <c r="F1200" s="161">
        <f t="shared" si="62"/>
        <v>0</v>
      </c>
      <c r="G1200" s="161">
        <f t="shared" si="63"/>
        <v>0</v>
      </c>
      <c r="H1200" s="161">
        <f t="shared" si="64"/>
        <v>0</v>
      </c>
    </row>
    <row r="1201" ht="18" customHeight="1" spans="1:8">
      <c r="A1201" s="99" t="s">
        <v>1097</v>
      </c>
      <c r="B1201" s="97">
        <v>0</v>
      </c>
      <c r="C1201" s="97">
        <v>0</v>
      </c>
      <c r="D1201" s="97">
        <v>0</v>
      </c>
      <c r="E1201" s="97">
        <v>0</v>
      </c>
      <c r="F1201" s="161">
        <f t="shared" si="62"/>
        <v>0</v>
      </c>
      <c r="G1201" s="161">
        <f t="shared" si="63"/>
        <v>0</v>
      </c>
      <c r="H1201" s="161">
        <f t="shared" si="64"/>
        <v>0</v>
      </c>
    </row>
    <row r="1202" ht="18" customHeight="1" spans="1:8">
      <c r="A1202" s="99" t="s">
        <v>1098</v>
      </c>
      <c r="B1202" s="97">
        <v>0</v>
      </c>
      <c r="C1202" s="97">
        <v>0</v>
      </c>
      <c r="D1202" s="97">
        <v>0</v>
      </c>
      <c r="E1202" s="97">
        <v>0</v>
      </c>
      <c r="F1202" s="161">
        <f t="shared" si="62"/>
        <v>0</v>
      </c>
      <c r="G1202" s="161">
        <f t="shared" si="63"/>
        <v>0</v>
      </c>
      <c r="H1202" s="161">
        <f t="shared" si="64"/>
        <v>0</v>
      </c>
    </row>
    <row r="1203" ht="18" customHeight="1" spans="1:8">
      <c r="A1203" s="99" t="s">
        <v>1099</v>
      </c>
      <c r="B1203" s="97">
        <v>0</v>
      </c>
      <c r="C1203" s="97">
        <v>0</v>
      </c>
      <c r="D1203" s="97">
        <v>0</v>
      </c>
      <c r="E1203" s="97">
        <v>0</v>
      </c>
      <c r="F1203" s="161">
        <f t="shared" si="62"/>
        <v>0</v>
      </c>
      <c r="G1203" s="161">
        <f t="shared" si="63"/>
        <v>0</v>
      </c>
      <c r="H1203" s="161">
        <f t="shared" si="64"/>
        <v>0</v>
      </c>
    </row>
    <row r="1204" ht="18" customHeight="1" spans="1:8">
      <c r="A1204" s="99" t="s">
        <v>1100</v>
      </c>
      <c r="B1204" s="97">
        <v>0</v>
      </c>
      <c r="C1204" s="97">
        <v>0</v>
      </c>
      <c r="D1204" s="97">
        <v>0</v>
      </c>
      <c r="E1204" s="97">
        <v>0</v>
      </c>
      <c r="F1204" s="161">
        <f t="shared" si="62"/>
        <v>0</v>
      </c>
      <c r="G1204" s="161">
        <f t="shared" si="63"/>
        <v>0</v>
      </c>
      <c r="H1204" s="161">
        <f t="shared" si="64"/>
        <v>0</v>
      </c>
    </row>
    <row r="1205" ht="18" customHeight="1" spans="1:8">
      <c r="A1205" s="99" t="s">
        <v>1101</v>
      </c>
      <c r="B1205" s="97">
        <v>0</v>
      </c>
      <c r="C1205" s="97">
        <v>0</v>
      </c>
      <c r="D1205" s="97">
        <v>0</v>
      </c>
      <c r="E1205" s="97">
        <v>0</v>
      </c>
      <c r="F1205" s="161">
        <f t="shared" si="62"/>
        <v>0</v>
      </c>
      <c r="G1205" s="161">
        <f t="shared" si="63"/>
        <v>0</v>
      </c>
      <c r="H1205" s="161">
        <f t="shared" si="64"/>
        <v>0</v>
      </c>
    </row>
    <row r="1206" ht="18" customHeight="1" spans="1:8">
      <c r="A1206" s="99" t="s">
        <v>211</v>
      </c>
      <c r="B1206" s="160">
        <v>0</v>
      </c>
      <c r="C1206" s="160">
        <v>0</v>
      </c>
      <c r="D1206" s="97">
        <v>0</v>
      </c>
      <c r="E1206" s="97">
        <v>0</v>
      </c>
      <c r="F1206" s="161">
        <f t="shared" si="62"/>
        <v>0</v>
      </c>
      <c r="G1206" s="161">
        <f t="shared" si="63"/>
        <v>0</v>
      </c>
      <c r="H1206" s="161">
        <f t="shared" si="64"/>
        <v>0</v>
      </c>
    </row>
    <row r="1207" ht="18" customHeight="1" spans="1:8">
      <c r="A1207" s="99" t="s">
        <v>1102</v>
      </c>
      <c r="B1207" s="160">
        <v>0</v>
      </c>
      <c r="C1207" s="160">
        <v>0</v>
      </c>
      <c r="D1207" s="97">
        <v>0</v>
      </c>
      <c r="E1207" s="97">
        <v>0</v>
      </c>
      <c r="F1207" s="161">
        <f t="shared" si="62"/>
        <v>0</v>
      </c>
      <c r="G1207" s="161">
        <f t="shared" si="63"/>
        <v>0</v>
      </c>
      <c r="H1207" s="161">
        <f t="shared" si="64"/>
        <v>0</v>
      </c>
    </row>
    <row r="1208" ht="18" customHeight="1" spans="1:8">
      <c r="A1208" s="99" t="s">
        <v>1103</v>
      </c>
      <c r="B1208" s="164">
        <f>SUM(B1209:B1216)</f>
        <v>0</v>
      </c>
      <c r="C1208" s="174">
        <f>SUM(C1209:C1216)</f>
        <v>0</v>
      </c>
      <c r="D1208" s="97">
        <f>SUM(D1209:D1216)</f>
        <v>0</v>
      </c>
      <c r="E1208" s="97">
        <f>SUM(E1209:E1216)</f>
        <v>0</v>
      </c>
      <c r="F1208" s="161">
        <f t="shared" si="62"/>
        <v>0</v>
      </c>
      <c r="G1208" s="161">
        <f t="shared" si="63"/>
        <v>0</v>
      </c>
      <c r="H1208" s="161">
        <f t="shared" si="64"/>
        <v>0</v>
      </c>
    </row>
    <row r="1209" ht="18" customHeight="1" spans="1:8">
      <c r="A1209" s="99" t="s">
        <v>202</v>
      </c>
      <c r="B1209" s="97">
        <v>0</v>
      </c>
      <c r="C1209" s="97">
        <v>0</v>
      </c>
      <c r="D1209" s="97">
        <v>0</v>
      </c>
      <c r="E1209" s="97">
        <v>0</v>
      </c>
      <c r="F1209" s="161">
        <f t="shared" si="62"/>
        <v>0</v>
      </c>
      <c r="G1209" s="161">
        <f t="shared" si="63"/>
        <v>0</v>
      </c>
      <c r="H1209" s="161">
        <f t="shared" si="64"/>
        <v>0</v>
      </c>
    </row>
    <row r="1210" ht="18" customHeight="1" spans="1:8">
      <c r="A1210" s="99" t="s">
        <v>203</v>
      </c>
      <c r="B1210" s="97">
        <v>0</v>
      </c>
      <c r="C1210" s="97">
        <v>0</v>
      </c>
      <c r="D1210" s="97">
        <v>0</v>
      </c>
      <c r="E1210" s="97">
        <v>0</v>
      </c>
      <c r="F1210" s="161">
        <f t="shared" si="62"/>
        <v>0</v>
      </c>
      <c r="G1210" s="161">
        <f t="shared" si="63"/>
        <v>0</v>
      </c>
      <c r="H1210" s="161">
        <f t="shared" si="64"/>
        <v>0</v>
      </c>
    </row>
    <row r="1211" ht="18" customHeight="1" spans="1:8">
      <c r="A1211" s="99" t="s">
        <v>204</v>
      </c>
      <c r="B1211" s="97">
        <v>0</v>
      </c>
      <c r="C1211" s="97">
        <v>0</v>
      </c>
      <c r="D1211" s="97">
        <v>0</v>
      </c>
      <c r="E1211" s="97">
        <v>0</v>
      </c>
      <c r="F1211" s="161">
        <f t="shared" si="62"/>
        <v>0</v>
      </c>
      <c r="G1211" s="161">
        <f t="shared" si="63"/>
        <v>0</v>
      </c>
      <c r="H1211" s="161">
        <f t="shared" si="64"/>
        <v>0</v>
      </c>
    </row>
    <row r="1212" ht="18" customHeight="1" spans="1:8">
      <c r="A1212" s="99" t="s">
        <v>1104</v>
      </c>
      <c r="B1212" s="97">
        <v>0</v>
      </c>
      <c r="C1212" s="97">
        <v>0</v>
      </c>
      <c r="D1212" s="97">
        <v>0</v>
      </c>
      <c r="E1212" s="97">
        <v>0</v>
      </c>
      <c r="F1212" s="161">
        <f t="shared" si="62"/>
        <v>0</v>
      </c>
      <c r="G1212" s="161">
        <f t="shared" si="63"/>
        <v>0</v>
      </c>
      <c r="H1212" s="161">
        <f t="shared" si="64"/>
        <v>0</v>
      </c>
    </row>
    <row r="1213" ht="18" customHeight="1" spans="1:8">
      <c r="A1213" s="99" t="s">
        <v>1105</v>
      </c>
      <c r="B1213" s="97">
        <v>0</v>
      </c>
      <c r="C1213" s="97">
        <v>0</v>
      </c>
      <c r="D1213" s="97">
        <v>0</v>
      </c>
      <c r="E1213" s="97">
        <v>0</v>
      </c>
      <c r="F1213" s="161">
        <f t="shared" si="62"/>
        <v>0</v>
      </c>
      <c r="G1213" s="161">
        <f t="shared" si="63"/>
        <v>0</v>
      </c>
      <c r="H1213" s="161">
        <f t="shared" si="64"/>
        <v>0</v>
      </c>
    </row>
    <row r="1214" ht="18" customHeight="1" spans="1:8">
      <c r="A1214" s="99" t="s">
        <v>1106</v>
      </c>
      <c r="B1214" s="97">
        <v>0</v>
      </c>
      <c r="C1214" s="97">
        <v>0</v>
      </c>
      <c r="D1214" s="97">
        <v>0</v>
      </c>
      <c r="E1214" s="97">
        <v>0</v>
      </c>
      <c r="F1214" s="161">
        <f t="shared" si="62"/>
        <v>0</v>
      </c>
      <c r="G1214" s="161">
        <f t="shared" si="63"/>
        <v>0</v>
      </c>
      <c r="H1214" s="161">
        <f t="shared" si="64"/>
        <v>0</v>
      </c>
    </row>
    <row r="1215" ht="18" customHeight="1" spans="1:8">
      <c r="A1215" s="99" t="s">
        <v>211</v>
      </c>
      <c r="B1215" s="97">
        <v>0</v>
      </c>
      <c r="C1215" s="97">
        <v>0</v>
      </c>
      <c r="D1215" s="97">
        <v>0</v>
      </c>
      <c r="E1215" s="97">
        <v>0</v>
      </c>
      <c r="F1215" s="161">
        <f t="shared" si="62"/>
        <v>0</v>
      </c>
      <c r="G1215" s="161">
        <f t="shared" si="63"/>
        <v>0</v>
      </c>
      <c r="H1215" s="161">
        <f t="shared" si="64"/>
        <v>0</v>
      </c>
    </row>
    <row r="1216" ht="18" customHeight="1" spans="1:8">
      <c r="A1216" s="99" t="s">
        <v>1107</v>
      </c>
      <c r="B1216" s="97">
        <v>0</v>
      </c>
      <c r="C1216" s="97">
        <v>0</v>
      </c>
      <c r="D1216" s="97">
        <v>0</v>
      </c>
      <c r="E1216" s="97">
        <v>0</v>
      </c>
      <c r="F1216" s="161">
        <f t="shared" si="62"/>
        <v>0</v>
      </c>
      <c r="G1216" s="161">
        <f t="shared" si="63"/>
        <v>0</v>
      </c>
      <c r="H1216" s="161">
        <f t="shared" si="64"/>
        <v>0</v>
      </c>
    </row>
    <row r="1217" ht="18" customHeight="1" spans="1:8">
      <c r="A1217" s="99" t="s">
        <v>1108</v>
      </c>
      <c r="B1217" s="164">
        <f>SUM(B1218:B1231)</f>
        <v>140</v>
      </c>
      <c r="C1217" s="174">
        <f>SUM(C1218:C1231)</f>
        <v>80</v>
      </c>
      <c r="D1217" s="97">
        <f>SUM(D1218:D1231)</f>
        <v>132</v>
      </c>
      <c r="E1217" s="97">
        <f>SUM(E1218:E1231)</f>
        <v>70</v>
      </c>
      <c r="F1217" s="161">
        <f t="shared" si="62"/>
        <v>50</v>
      </c>
      <c r="G1217" s="161">
        <f t="shared" si="63"/>
        <v>87.5</v>
      </c>
      <c r="H1217" s="161">
        <f t="shared" si="64"/>
        <v>-46.969696969697</v>
      </c>
    </row>
    <row r="1218" ht="18" customHeight="1" spans="1:8">
      <c r="A1218" s="99" t="s">
        <v>202</v>
      </c>
      <c r="B1218" s="160">
        <v>140</v>
      </c>
      <c r="C1218" s="160">
        <v>80</v>
      </c>
      <c r="D1218" s="97">
        <v>132</v>
      </c>
      <c r="E1218" s="97">
        <v>70</v>
      </c>
      <c r="F1218" s="161">
        <f t="shared" si="62"/>
        <v>50</v>
      </c>
      <c r="G1218" s="161">
        <f t="shared" si="63"/>
        <v>87.5</v>
      </c>
      <c r="H1218" s="161">
        <f t="shared" si="64"/>
        <v>-46.969696969697</v>
      </c>
    </row>
    <row r="1219" ht="18" customHeight="1" spans="1:8">
      <c r="A1219" s="99" t="s">
        <v>203</v>
      </c>
      <c r="B1219" s="160">
        <v>0</v>
      </c>
      <c r="C1219" s="160">
        <v>0</v>
      </c>
      <c r="D1219" s="97">
        <v>0</v>
      </c>
      <c r="E1219" s="97">
        <v>0</v>
      </c>
      <c r="F1219" s="161">
        <f t="shared" si="62"/>
        <v>0</v>
      </c>
      <c r="G1219" s="161">
        <f t="shared" si="63"/>
        <v>0</v>
      </c>
      <c r="H1219" s="161">
        <f t="shared" si="64"/>
        <v>0</v>
      </c>
    </row>
    <row r="1220" ht="18" customHeight="1" spans="1:8">
      <c r="A1220" s="99" t="s">
        <v>204</v>
      </c>
      <c r="B1220" s="162">
        <v>0</v>
      </c>
      <c r="C1220" s="173">
        <v>0</v>
      </c>
      <c r="D1220" s="97">
        <v>0</v>
      </c>
      <c r="E1220" s="97">
        <v>0</v>
      </c>
      <c r="F1220" s="161">
        <f t="shared" si="62"/>
        <v>0</v>
      </c>
      <c r="G1220" s="161">
        <f t="shared" si="63"/>
        <v>0</v>
      </c>
      <c r="H1220" s="161">
        <f t="shared" si="64"/>
        <v>0</v>
      </c>
    </row>
    <row r="1221" ht="18" customHeight="1" spans="1:8">
      <c r="A1221" s="99" t="s">
        <v>1109</v>
      </c>
      <c r="B1221" s="162">
        <v>0</v>
      </c>
      <c r="C1221" s="173">
        <v>0</v>
      </c>
      <c r="D1221" s="97">
        <v>0</v>
      </c>
      <c r="E1221" s="97">
        <v>0</v>
      </c>
      <c r="F1221" s="161">
        <f t="shared" ref="F1221:F1284" si="65">IF(B1221&lt;&gt;0,(E1221/B1221)*100,0)</f>
        <v>0</v>
      </c>
      <c r="G1221" s="161">
        <f t="shared" ref="G1221:G1284" si="66">IF(C1221&lt;&gt;0,(E1221/C1221)*100,0)</f>
        <v>0</v>
      </c>
      <c r="H1221" s="161">
        <f t="shared" ref="H1221:H1284" si="67">IF(D1221&lt;&gt;0,(E1221/D1221-1)*100,0)</f>
        <v>0</v>
      </c>
    </row>
    <row r="1222" ht="18" customHeight="1" spans="1:8">
      <c r="A1222" s="99" t="s">
        <v>1110</v>
      </c>
      <c r="B1222" s="162">
        <v>0</v>
      </c>
      <c r="C1222" s="189">
        <v>0</v>
      </c>
      <c r="D1222" s="97">
        <v>0</v>
      </c>
      <c r="E1222" s="97">
        <v>0</v>
      </c>
      <c r="F1222" s="161">
        <f t="shared" si="65"/>
        <v>0</v>
      </c>
      <c r="G1222" s="161">
        <f t="shared" si="66"/>
        <v>0</v>
      </c>
      <c r="H1222" s="161">
        <f t="shared" si="67"/>
        <v>0</v>
      </c>
    </row>
    <row r="1223" ht="18" customHeight="1" spans="1:8">
      <c r="A1223" s="99" t="s">
        <v>1111</v>
      </c>
      <c r="B1223" s="164">
        <v>0</v>
      </c>
      <c r="C1223" s="190">
        <v>0</v>
      </c>
      <c r="D1223" s="97">
        <v>0</v>
      </c>
      <c r="E1223" s="97">
        <v>0</v>
      </c>
      <c r="F1223" s="161">
        <f t="shared" si="65"/>
        <v>0</v>
      </c>
      <c r="G1223" s="161">
        <f t="shared" si="66"/>
        <v>0</v>
      </c>
      <c r="H1223" s="161">
        <f t="shared" si="67"/>
        <v>0</v>
      </c>
    </row>
    <row r="1224" ht="18" customHeight="1" spans="1:8">
      <c r="A1224" s="99" t="s">
        <v>1112</v>
      </c>
      <c r="B1224" s="162">
        <v>0</v>
      </c>
      <c r="C1224" s="189">
        <v>0</v>
      </c>
      <c r="D1224" s="97">
        <v>0</v>
      </c>
      <c r="E1224" s="97">
        <v>0</v>
      </c>
      <c r="F1224" s="161">
        <f t="shared" si="65"/>
        <v>0</v>
      </c>
      <c r="G1224" s="161">
        <f t="shared" si="66"/>
        <v>0</v>
      </c>
      <c r="H1224" s="161">
        <f t="shared" si="67"/>
        <v>0</v>
      </c>
    </row>
    <row r="1225" ht="18" customHeight="1" spans="1:8">
      <c r="A1225" s="99" t="s">
        <v>1113</v>
      </c>
      <c r="B1225" s="162">
        <v>0</v>
      </c>
      <c r="C1225" s="173">
        <v>0</v>
      </c>
      <c r="D1225" s="97">
        <v>0</v>
      </c>
      <c r="E1225" s="97">
        <v>0</v>
      </c>
      <c r="F1225" s="161">
        <f t="shared" si="65"/>
        <v>0</v>
      </c>
      <c r="G1225" s="161">
        <f t="shared" si="66"/>
        <v>0</v>
      </c>
      <c r="H1225" s="161">
        <f t="shared" si="67"/>
        <v>0</v>
      </c>
    </row>
    <row r="1226" ht="18" customHeight="1" spans="1:8">
      <c r="A1226" s="99" t="s">
        <v>1114</v>
      </c>
      <c r="B1226" s="164">
        <v>0</v>
      </c>
      <c r="C1226" s="188">
        <v>0</v>
      </c>
      <c r="D1226" s="97">
        <v>0</v>
      </c>
      <c r="E1226" s="97">
        <v>0</v>
      </c>
      <c r="F1226" s="161">
        <f t="shared" si="65"/>
        <v>0</v>
      </c>
      <c r="G1226" s="161">
        <f t="shared" si="66"/>
        <v>0</v>
      </c>
      <c r="H1226" s="161">
        <f t="shared" si="67"/>
        <v>0</v>
      </c>
    </row>
    <row r="1227" ht="18" customHeight="1" spans="1:8">
      <c r="A1227" s="99" t="s">
        <v>1115</v>
      </c>
      <c r="B1227" s="164">
        <v>0</v>
      </c>
      <c r="C1227" s="190">
        <v>0</v>
      </c>
      <c r="D1227" s="97">
        <v>0</v>
      </c>
      <c r="E1227" s="97">
        <v>0</v>
      </c>
      <c r="F1227" s="161">
        <f t="shared" si="65"/>
        <v>0</v>
      </c>
      <c r="G1227" s="161">
        <f t="shared" si="66"/>
        <v>0</v>
      </c>
      <c r="H1227" s="161">
        <f t="shared" si="67"/>
        <v>0</v>
      </c>
    </row>
    <row r="1228" ht="18" customHeight="1" spans="1:8">
      <c r="A1228" s="99" t="s">
        <v>1116</v>
      </c>
      <c r="B1228" s="164">
        <v>0</v>
      </c>
      <c r="C1228" s="190">
        <v>0</v>
      </c>
      <c r="D1228" s="97">
        <v>0</v>
      </c>
      <c r="E1228" s="97">
        <v>0</v>
      </c>
      <c r="F1228" s="161">
        <f t="shared" si="65"/>
        <v>0</v>
      </c>
      <c r="G1228" s="161">
        <f t="shared" si="66"/>
        <v>0</v>
      </c>
      <c r="H1228" s="161">
        <f t="shared" si="67"/>
        <v>0</v>
      </c>
    </row>
    <row r="1229" ht="18" customHeight="1" spans="1:8">
      <c r="A1229" s="99" t="s">
        <v>1117</v>
      </c>
      <c r="B1229" s="162">
        <v>0</v>
      </c>
      <c r="C1229" s="189">
        <v>0</v>
      </c>
      <c r="D1229" s="97">
        <v>0</v>
      </c>
      <c r="E1229" s="97">
        <v>0</v>
      </c>
      <c r="F1229" s="161">
        <f t="shared" si="65"/>
        <v>0</v>
      </c>
      <c r="G1229" s="161">
        <f t="shared" si="66"/>
        <v>0</v>
      </c>
      <c r="H1229" s="161">
        <f t="shared" si="67"/>
        <v>0</v>
      </c>
    </row>
    <row r="1230" ht="18" customHeight="1" spans="1:8">
      <c r="A1230" s="99" t="s">
        <v>1118</v>
      </c>
      <c r="B1230" s="162">
        <v>0</v>
      </c>
      <c r="C1230" s="173">
        <v>0</v>
      </c>
      <c r="D1230" s="97">
        <v>0</v>
      </c>
      <c r="E1230" s="97">
        <v>0</v>
      </c>
      <c r="F1230" s="161">
        <f t="shared" si="65"/>
        <v>0</v>
      </c>
      <c r="G1230" s="161">
        <f t="shared" si="66"/>
        <v>0</v>
      </c>
      <c r="H1230" s="161">
        <f t="shared" si="67"/>
        <v>0</v>
      </c>
    </row>
    <row r="1231" ht="18" customHeight="1" spans="1:8">
      <c r="A1231" s="99" t="s">
        <v>1119</v>
      </c>
      <c r="B1231" s="164">
        <v>0</v>
      </c>
      <c r="C1231" s="188">
        <v>0</v>
      </c>
      <c r="D1231" s="97">
        <v>0</v>
      </c>
      <c r="E1231" s="97">
        <v>0</v>
      </c>
      <c r="F1231" s="161">
        <f t="shared" si="65"/>
        <v>0</v>
      </c>
      <c r="G1231" s="161">
        <f t="shared" si="66"/>
        <v>0</v>
      </c>
      <c r="H1231" s="161">
        <f t="shared" si="67"/>
        <v>0</v>
      </c>
    </row>
    <row r="1232" ht="18" customHeight="1" spans="1:8">
      <c r="A1232" s="99" t="s">
        <v>1120</v>
      </c>
      <c r="B1232" s="164">
        <f>B1233</f>
        <v>0</v>
      </c>
      <c r="C1232" s="174">
        <f>C1233</f>
        <v>0</v>
      </c>
      <c r="D1232" s="97">
        <f>D1233</f>
        <v>0</v>
      </c>
      <c r="E1232" s="97">
        <f>E1233</f>
        <v>0</v>
      </c>
      <c r="F1232" s="161">
        <f t="shared" si="65"/>
        <v>0</v>
      </c>
      <c r="G1232" s="161">
        <f t="shared" si="66"/>
        <v>0</v>
      </c>
      <c r="H1232" s="161">
        <f t="shared" si="67"/>
        <v>0</v>
      </c>
    </row>
    <row r="1233" ht="18" customHeight="1" spans="1:8">
      <c r="A1233" s="99" t="s">
        <v>1121</v>
      </c>
      <c r="B1233" s="162">
        <v>0</v>
      </c>
      <c r="C1233" s="189">
        <v>0</v>
      </c>
      <c r="D1233" s="97">
        <v>0</v>
      </c>
      <c r="E1233" s="97">
        <v>0</v>
      </c>
      <c r="F1233" s="161">
        <f t="shared" si="65"/>
        <v>0</v>
      </c>
      <c r="G1233" s="161">
        <f t="shared" si="66"/>
        <v>0</v>
      </c>
      <c r="H1233" s="161">
        <f t="shared" si="67"/>
        <v>0</v>
      </c>
    </row>
    <row r="1234" ht="18" customHeight="1" spans="1:8">
      <c r="A1234" s="99" t="s">
        <v>173</v>
      </c>
      <c r="B1234" s="164">
        <f>SUM(B1235,B1244,B1248)</f>
        <v>45430</v>
      </c>
      <c r="C1234" s="174">
        <f>SUM(C1235,C1244,C1248)</f>
        <v>22171</v>
      </c>
      <c r="D1234" s="97">
        <f>SUM(D1235,D1244,D1248)</f>
        <v>43914</v>
      </c>
      <c r="E1234" s="97">
        <f>SUM(E1235,E1244,E1248)</f>
        <v>15287</v>
      </c>
      <c r="F1234" s="161">
        <f t="shared" si="65"/>
        <v>33.6495707682148</v>
      </c>
      <c r="G1234" s="161">
        <f t="shared" si="66"/>
        <v>68.9504307428623</v>
      </c>
      <c r="H1234" s="161">
        <f t="shared" si="67"/>
        <v>-65.1887780662203</v>
      </c>
    </row>
    <row r="1235" ht="18" customHeight="1" spans="1:8">
      <c r="A1235" s="99" t="s">
        <v>1122</v>
      </c>
      <c r="B1235" s="164">
        <f>SUM(B1236:B1243)</f>
        <v>35300</v>
      </c>
      <c r="C1235" s="174">
        <f>SUM(C1236:C1243)</f>
        <v>12223</v>
      </c>
      <c r="D1235" s="97">
        <f>SUM(D1236:D1243)</f>
        <v>33939</v>
      </c>
      <c r="E1235" s="97">
        <f>SUM(E1236:E1243)</f>
        <v>4781</v>
      </c>
      <c r="F1235" s="161">
        <f t="shared" si="65"/>
        <v>13.5439093484419</v>
      </c>
      <c r="G1235" s="161">
        <f t="shared" si="66"/>
        <v>39.1147836046797</v>
      </c>
      <c r="H1235" s="161">
        <f t="shared" si="67"/>
        <v>-85.9129614897316</v>
      </c>
    </row>
    <row r="1236" ht="18" customHeight="1" spans="1:8">
      <c r="A1236" s="99" t="s">
        <v>1123</v>
      </c>
      <c r="B1236" s="164">
        <v>0</v>
      </c>
      <c r="C1236" s="187">
        <v>0</v>
      </c>
      <c r="D1236" s="97">
        <v>0</v>
      </c>
      <c r="E1236" s="97">
        <v>0</v>
      </c>
      <c r="F1236" s="161">
        <f t="shared" si="65"/>
        <v>0</v>
      </c>
      <c r="G1236" s="161">
        <f t="shared" si="66"/>
        <v>0</v>
      </c>
      <c r="H1236" s="161">
        <f t="shared" si="67"/>
        <v>0</v>
      </c>
    </row>
    <row r="1237" ht="18" customHeight="1" spans="1:8">
      <c r="A1237" s="99" t="s">
        <v>1124</v>
      </c>
      <c r="B1237" s="162">
        <v>0</v>
      </c>
      <c r="C1237" s="173">
        <v>0</v>
      </c>
      <c r="D1237" s="97">
        <v>0</v>
      </c>
      <c r="E1237" s="97">
        <v>0</v>
      </c>
      <c r="F1237" s="161">
        <f t="shared" si="65"/>
        <v>0</v>
      </c>
      <c r="G1237" s="161">
        <f t="shared" si="66"/>
        <v>0</v>
      </c>
      <c r="H1237" s="161">
        <f t="shared" si="67"/>
        <v>0</v>
      </c>
    </row>
    <row r="1238" ht="18" customHeight="1" spans="1:8">
      <c r="A1238" s="99" t="s">
        <v>1125</v>
      </c>
      <c r="B1238" s="162">
        <v>18500</v>
      </c>
      <c r="C1238" s="173">
        <v>0</v>
      </c>
      <c r="D1238" s="97">
        <v>17873</v>
      </c>
      <c r="E1238" s="97">
        <v>0</v>
      </c>
      <c r="F1238" s="161">
        <f t="shared" si="65"/>
        <v>0</v>
      </c>
      <c r="G1238" s="161">
        <f t="shared" si="66"/>
        <v>0</v>
      </c>
      <c r="H1238" s="161">
        <f t="shared" si="67"/>
        <v>-100</v>
      </c>
    </row>
    <row r="1239" ht="18" customHeight="1" spans="1:8">
      <c r="A1239" s="99" t="s">
        <v>1126</v>
      </c>
      <c r="B1239" s="97">
        <v>0</v>
      </c>
      <c r="C1239" s="97">
        <v>0</v>
      </c>
      <c r="D1239" s="97">
        <v>0</v>
      </c>
      <c r="E1239" s="97">
        <v>0</v>
      </c>
      <c r="F1239" s="161">
        <f t="shared" si="65"/>
        <v>0</v>
      </c>
      <c r="G1239" s="161">
        <f t="shared" si="66"/>
        <v>0</v>
      </c>
      <c r="H1239" s="161">
        <f t="shared" si="67"/>
        <v>0</v>
      </c>
    </row>
    <row r="1240" ht="18" customHeight="1" spans="1:8">
      <c r="A1240" s="99" t="s">
        <v>1127</v>
      </c>
      <c r="B1240" s="97">
        <v>4500</v>
      </c>
      <c r="C1240" s="97">
        <v>8657</v>
      </c>
      <c r="D1240" s="97">
        <v>4292</v>
      </c>
      <c r="E1240" s="97">
        <v>1517</v>
      </c>
      <c r="F1240" s="161">
        <f t="shared" si="65"/>
        <v>33.7111111111111</v>
      </c>
      <c r="G1240" s="161">
        <f t="shared" si="66"/>
        <v>17.5233914751069</v>
      </c>
      <c r="H1240" s="161">
        <f t="shared" si="67"/>
        <v>-64.6551724137931</v>
      </c>
    </row>
    <row r="1241" ht="18" customHeight="1" spans="1:8">
      <c r="A1241" s="99" t="s">
        <v>1128</v>
      </c>
      <c r="B1241" s="97">
        <v>7000</v>
      </c>
      <c r="C1241" s="97">
        <v>1458</v>
      </c>
      <c r="D1241" s="97">
        <v>6880</v>
      </c>
      <c r="E1241" s="97">
        <v>1278</v>
      </c>
      <c r="F1241" s="161">
        <f t="shared" si="65"/>
        <v>18.2571428571429</v>
      </c>
      <c r="G1241" s="161">
        <f t="shared" si="66"/>
        <v>87.6543209876543</v>
      </c>
      <c r="H1241" s="161">
        <f t="shared" si="67"/>
        <v>-81.4244186046512</v>
      </c>
    </row>
    <row r="1242" ht="18" customHeight="1" spans="1:8">
      <c r="A1242" s="99" t="s">
        <v>1129</v>
      </c>
      <c r="B1242" s="97">
        <v>1300</v>
      </c>
      <c r="C1242" s="97">
        <v>2108</v>
      </c>
      <c r="D1242" s="97">
        <v>1200</v>
      </c>
      <c r="E1242" s="97">
        <v>1847</v>
      </c>
      <c r="F1242" s="161">
        <f t="shared" si="65"/>
        <v>142.076923076923</v>
      </c>
      <c r="G1242" s="161">
        <f t="shared" si="66"/>
        <v>87.618595825427</v>
      </c>
      <c r="H1242" s="161">
        <f t="shared" si="67"/>
        <v>53.9166666666667</v>
      </c>
    </row>
    <row r="1243" ht="18" customHeight="1" spans="1:8">
      <c r="A1243" s="99" t="s">
        <v>1130</v>
      </c>
      <c r="B1243" s="97">
        <v>4000</v>
      </c>
      <c r="C1243" s="97">
        <v>0</v>
      </c>
      <c r="D1243" s="97">
        <v>3694</v>
      </c>
      <c r="E1243" s="97">
        <v>139</v>
      </c>
      <c r="F1243" s="161">
        <f t="shared" si="65"/>
        <v>3.475</v>
      </c>
      <c r="G1243" s="161">
        <f t="shared" si="66"/>
        <v>0</v>
      </c>
      <c r="H1243" s="161">
        <f t="shared" si="67"/>
        <v>-96.2371413102328</v>
      </c>
    </row>
    <row r="1244" ht="18" customHeight="1" spans="1:8">
      <c r="A1244" s="99" t="s">
        <v>1131</v>
      </c>
      <c r="B1244" s="164">
        <f>SUM(B1245:B1247)</f>
        <v>10130</v>
      </c>
      <c r="C1244" s="174">
        <f>SUM(C1245:C1247)</f>
        <v>9948</v>
      </c>
      <c r="D1244" s="97">
        <f>SUM(D1245:D1247)</f>
        <v>9975</v>
      </c>
      <c r="E1244" s="97">
        <f>SUM(E1245:E1247)</f>
        <v>10506</v>
      </c>
      <c r="F1244" s="161">
        <f t="shared" si="65"/>
        <v>103.711747285291</v>
      </c>
      <c r="G1244" s="161">
        <f t="shared" si="66"/>
        <v>105.609167671894</v>
      </c>
      <c r="H1244" s="161">
        <f t="shared" si="67"/>
        <v>5.32330827067669</v>
      </c>
    </row>
    <row r="1245" ht="18" customHeight="1" spans="1:8">
      <c r="A1245" s="99" t="s">
        <v>1132</v>
      </c>
      <c r="B1245" s="97">
        <v>10130</v>
      </c>
      <c r="C1245" s="97">
        <v>9948</v>
      </c>
      <c r="D1245" s="97">
        <v>9975</v>
      </c>
      <c r="E1245" s="97">
        <v>10506</v>
      </c>
      <c r="F1245" s="161">
        <f t="shared" si="65"/>
        <v>103.711747285291</v>
      </c>
      <c r="G1245" s="161">
        <f t="shared" si="66"/>
        <v>105.609167671894</v>
      </c>
      <c r="H1245" s="161">
        <f t="shared" si="67"/>
        <v>5.32330827067669</v>
      </c>
    </row>
    <row r="1246" ht="18" customHeight="1" spans="1:8">
      <c r="A1246" s="99" t="s">
        <v>1133</v>
      </c>
      <c r="B1246" s="97">
        <v>0</v>
      </c>
      <c r="C1246" s="97">
        <v>0</v>
      </c>
      <c r="D1246" s="97">
        <v>0</v>
      </c>
      <c r="E1246" s="97">
        <v>0</v>
      </c>
      <c r="F1246" s="161">
        <f t="shared" si="65"/>
        <v>0</v>
      </c>
      <c r="G1246" s="161">
        <f t="shared" si="66"/>
        <v>0</v>
      </c>
      <c r="H1246" s="161">
        <f t="shared" si="67"/>
        <v>0</v>
      </c>
    </row>
    <row r="1247" ht="18" customHeight="1" spans="1:8">
      <c r="A1247" s="99" t="s">
        <v>1134</v>
      </c>
      <c r="B1247" s="97">
        <v>0</v>
      </c>
      <c r="C1247" s="97">
        <v>0</v>
      </c>
      <c r="D1247" s="97">
        <v>0</v>
      </c>
      <c r="E1247" s="97">
        <v>0</v>
      </c>
      <c r="F1247" s="161">
        <f t="shared" si="65"/>
        <v>0</v>
      </c>
      <c r="G1247" s="161">
        <f t="shared" si="66"/>
        <v>0</v>
      </c>
      <c r="H1247" s="161">
        <f t="shared" si="67"/>
        <v>0</v>
      </c>
    </row>
    <row r="1248" ht="18" customHeight="1" spans="1:8">
      <c r="A1248" s="99" t="s">
        <v>1135</v>
      </c>
      <c r="B1248" s="164">
        <f>SUM(B1249:B1251)</f>
        <v>0</v>
      </c>
      <c r="C1248" s="174">
        <f>SUM(C1249:C1251)</f>
        <v>0</v>
      </c>
      <c r="D1248" s="97">
        <f>SUM(D1249:D1251)</f>
        <v>0</v>
      </c>
      <c r="E1248" s="97">
        <f>SUM(E1249:E1251)</f>
        <v>0</v>
      </c>
      <c r="F1248" s="161">
        <f t="shared" si="65"/>
        <v>0</v>
      </c>
      <c r="G1248" s="161">
        <f t="shared" si="66"/>
        <v>0</v>
      </c>
      <c r="H1248" s="161">
        <f t="shared" si="67"/>
        <v>0</v>
      </c>
    </row>
    <row r="1249" ht="18" customHeight="1" spans="1:8">
      <c r="A1249" s="99" t="s">
        <v>1136</v>
      </c>
      <c r="B1249" s="97">
        <v>0</v>
      </c>
      <c r="C1249" s="97">
        <v>0</v>
      </c>
      <c r="D1249" s="97">
        <v>0</v>
      </c>
      <c r="E1249" s="97">
        <v>0</v>
      </c>
      <c r="F1249" s="161">
        <f t="shared" si="65"/>
        <v>0</v>
      </c>
      <c r="G1249" s="161">
        <f t="shared" si="66"/>
        <v>0</v>
      </c>
      <c r="H1249" s="161">
        <f t="shared" si="67"/>
        <v>0</v>
      </c>
    </row>
    <row r="1250" ht="18" customHeight="1" spans="1:8">
      <c r="A1250" s="99" t="s">
        <v>1137</v>
      </c>
      <c r="B1250" s="97">
        <v>0</v>
      </c>
      <c r="C1250" s="97">
        <v>0</v>
      </c>
      <c r="D1250" s="97">
        <v>0</v>
      </c>
      <c r="E1250" s="97">
        <v>0</v>
      </c>
      <c r="F1250" s="161">
        <f t="shared" si="65"/>
        <v>0</v>
      </c>
      <c r="G1250" s="161">
        <f t="shared" si="66"/>
        <v>0</v>
      </c>
      <c r="H1250" s="161">
        <f t="shared" si="67"/>
        <v>0</v>
      </c>
    </row>
    <row r="1251" ht="18" customHeight="1" spans="1:8">
      <c r="A1251" s="99" t="s">
        <v>1138</v>
      </c>
      <c r="B1251" s="97">
        <v>0</v>
      </c>
      <c r="C1251" s="97">
        <v>0</v>
      </c>
      <c r="D1251" s="97">
        <v>0</v>
      </c>
      <c r="E1251" s="97">
        <v>0</v>
      </c>
      <c r="F1251" s="161">
        <f t="shared" si="65"/>
        <v>0</v>
      </c>
      <c r="G1251" s="161">
        <f t="shared" si="66"/>
        <v>0</v>
      </c>
      <c r="H1251" s="161">
        <f t="shared" si="67"/>
        <v>0</v>
      </c>
    </row>
    <row r="1252" ht="18" customHeight="1" spans="1:8">
      <c r="A1252" s="99" t="s">
        <v>174</v>
      </c>
      <c r="B1252" s="164">
        <f>SUM(B1253,B1268,B1282,B1287,B1293)</f>
        <v>520</v>
      </c>
      <c r="C1252" s="174">
        <f>SUM(C1253,C1268,C1282,C1287,C1293)</f>
        <v>15</v>
      </c>
      <c r="D1252" s="97">
        <f>SUM(D1253,D1268,D1282,D1287,D1293)</f>
        <v>506</v>
      </c>
      <c r="E1252" s="97">
        <f>SUM(E1253,E1268,E1282,E1287,E1293)</f>
        <v>1774</v>
      </c>
      <c r="F1252" s="161">
        <f t="shared" si="65"/>
        <v>341.153846153846</v>
      </c>
      <c r="G1252" s="161">
        <f t="shared" si="66"/>
        <v>11826.6666666667</v>
      </c>
      <c r="H1252" s="161">
        <f t="shared" si="67"/>
        <v>250.592885375494</v>
      </c>
    </row>
    <row r="1253" ht="18" customHeight="1" spans="1:8">
      <c r="A1253" s="99" t="s">
        <v>1139</v>
      </c>
      <c r="B1253" s="164">
        <f>SUM(B1254:B1267)</f>
        <v>480</v>
      </c>
      <c r="C1253" s="174">
        <f>SUM(C1254:C1267)</f>
        <v>15</v>
      </c>
      <c r="D1253" s="97">
        <f>SUM(D1254:D1267)</f>
        <v>475</v>
      </c>
      <c r="E1253" s="97">
        <f>SUM(E1254:E1267)</f>
        <v>298</v>
      </c>
      <c r="F1253" s="161">
        <f t="shared" si="65"/>
        <v>62.0833333333333</v>
      </c>
      <c r="G1253" s="161">
        <f t="shared" si="66"/>
        <v>1986.66666666667</v>
      </c>
      <c r="H1253" s="161">
        <f t="shared" si="67"/>
        <v>-37.2631578947368</v>
      </c>
    </row>
    <row r="1254" ht="18" customHeight="1" spans="1:8">
      <c r="A1254" s="99" t="s">
        <v>202</v>
      </c>
      <c r="B1254" s="97">
        <v>0</v>
      </c>
      <c r="C1254" s="97">
        <v>0</v>
      </c>
      <c r="D1254" s="97">
        <v>0</v>
      </c>
      <c r="E1254" s="97">
        <v>0</v>
      </c>
      <c r="F1254" s="161">
        <f t="shared" si="65"/>
        <v>0</v>
      </c>
      <c r="G1254" s="161">
        <f t="shared" si="66"/>
        <v>0</v>
      </c>
      <c r="H1254" s="161">
        <f t="shared" si="67"/>
        <v>0</v>
      </c>
    </row>
    <row r="1255" ht="18" customHeight="1" spans="1:8">
      <c r="A1255" s="99" t="s">
        <v>203</v>
      </c>
      <c r="B1255" s="97">
        <v>0</v>
      </c>
      <c r="C1255" s="97">
        <v>0</v>
      </c>
      <c r="D1255" s="97">
        <v>0</v>
      </c>
      <c r="E1255" s="97">
        <v>0</v>
      </c>
      <c r="F1255" s="161">
        <f t="shared" si="65"/>
        <v>0</v>
      </c>
      <c r="G1255" s="161">
        <f t="shared" si="66"/>
        <v>0</v>
      </c>
      <c r="H1255" s="161">
        <f t="shared" si="67"/>
        <v>0</v>
      </c>
    </row>
    <row r="1256" ht="18" customHeight="1" spans="1:8">
      <c r="A1256" s="99" t="s">
        <v>204</v>
      </c>
      <c r="B1256" s="97">
        <v>0</v>
      </c>
      <c r="C1256" s="97">
        <v>0</v>
      </c>
      <c r="D1256" s="97">
        <v>0</v>
      </c>
      <c r="E1256" s="97">
        <v>0</v>
      </c>
      <c r="F1256" s="161">
        <f t="shared" si="65"/>
        <v>0</v>
      </c>
      <c r="G1256" s="161">
        <f t="shared" si="66"/>
        <v>0</v>
      </c>
      <c r="H1256" s="161">
        <f t="shared" si="67"/>
        <v>0</v>
      </c>
    </row>
    <row r="1257" ht="18" customHeight="1" spans="1:8">
      <c r="A1257" s="99" t="s">
        <v>1140</v>
      </c>
      <c r="B1257" s="97">
        <v>0</v>
      </c>
      <c r="C1257" s="97">
        <v>0</v>
      </c>
      <c r="D1257" s="97">
        <v>0</v>
      </c>
      <c r="E1257" s="97">
        <v>0</v>
      </c>
      <c r="F1257" s="161">
        <f t="shared" si="65"/>
        <v>0</v>
      </c>
      <c r="G1257" s="161">
        <f t="shared" si="66"/>
        <v>0</v>
      </c>
      <c r="H1257" s="161">
        <f t="shared" si="67"/>
        <v>0</v>
      </c>
    </row>
    <row r="1258" ht="18" customHeight="1" spans="1:8">
      <c r="A1258" s="99" t="s">
        <v>1141</v>
      </c>
      <c r="B1258" s="97">
        <v>0</v>
      </c>
      <c r="C1258" s="97">
        <v>0</v>
      </c>
      <c r="D1258" s="97">
        <v>0</v>
      </c>
      <c r="E1258" s="97">
        <v>0</v>
      </c>
      <c r="F1258" s="161">
        <f t="shared" si="65"/>
        <v>0</v>
      </c>
      <c r="G1258" s="161">
        <f t="shared" si="66"/>
        <v>0</v>
      </c>
      <c r="H1258" s="161">
        <f t="shared" si="67"/>
        <v>0</v>
      </c>
    </row>
    <row r="1259" ht="18" customHeight="1" spans="1:8">
      <c r="A1259" s="99" t="s">
        <v>1142</v>
      </c>
      <c r="B1259" s="97">
        <v>0</v>
      </c>
      <c r="C1259" s="97">
        <v>0</v>
      </c>
      <c r="D1259" s="97">
        <v>0</v>
      </c>
      <c r="E1259" s="97">
        <v>0</v>
      </c>
      <c r="F1259" s="161">
        <f t="shared" si="65"/>
        <v>0</v>
      </c>
      <c r="G1259" s="161">
        <f t="shared" si="66"/>
        <v>0</v>
      </c>
      <c r="H1259" s="161">
        <f t="shared" si="67"/>
        <v>0</v>
      </c>
    </row>
    <row r="1260" ht="18" customHeight="1" spans="1:8">
      <c r="A1260" s="99" t="s">
        <v>1143</v>
      </c>
      <c r="B1260" s="97">
        <v>0</v>
      </c>
      <c r="C1260" s="97">
        <v>0</v>
      </c>
      <c r="D1260" s="97">
        <v>0</v>
      </c>
      <c r="E1260" s="97">
        <v>0</v>
      </c>
      <c r="F1260" s="161">
        <f t="shared" si="65"/>
        <v>0</v>
      </c>
      <c r="G1260" s="161">
        <f t="shared" si="66"/>
        <v>0</v>
      </c>
      <c r="H1260" s="161">
        <f t="shared" si="67"/>
        <v>0</v>
      </c>
    </row>
    <row r="1261" ht="18" customHeight="1" spans="1:8">
      <c r="A1261" s="99" t="s">
        <v>1144</v>
      </c>
      <c r="B1261" s="97">
        <v>0</v>
      </c>
      <c r="C1261" s="97">
        <v>0</v>
      </c>
      <c r="D1261" s="97">
        <v>0</v>
      </c>
      <c r="E1261" s="97">
        <v>0</v>
      </c>
      <c r="F1261" s="161">
        <f t="shared" si="65"/>
        <v>0</v>
      </c>
      <c r="G1261" s="161">
        <f t="shared" si="66"/>
        <v>0</v>
      </c>
      <c r="H1261" s="161">
        <f t="shared" si="67"/>
        <v>0</v>
      </c>
    </row>
    <row r="1262" ht="18" customHeight="1" spans="1:8">
      <c r="A1262" s="99" t="s">
        <v>1145</v>
      </c>
      <c r="B1262" s="97">
        <v>0</v>
      </c>
      <c r="C1262" s="97">
        <v>0</v>
      </c>
      <c r="D1262" s="97">
        <v>0</v>
      </c>
      <c r="E1262" s="97">
        <v>0</v>
      </c>
      <c r="F1262" s="161">
        <f t="shared" si="65"/>
        <v>0</v>
      </c>
      <c r="G1262" s="161">
        <f t="shared" si="66"/>
        <v>0</v>
      </c>
      <c r="H1262" s="161">
        <f t="shared" si="67"/>
        <v>0</v>
      </c>
    </row>
    <row r="1263" ht="18" customHeight="1" spans="1:8">
      <c r="A1263" s="99" t="s">
        <v>1146</v>
      </c>
      <c r="B1263" s="97">
        <v>0</v>
      </c>
      <c r="C1263" s="97">
        <v>0</v>
      </c>
      <c r="D1263" s="97">
        <v>0</v>
      </c>
      <c r="E1263" s="97">
        <v>0</v>
      </c>
      <c r="F1263" s="161">
        <f t="shared" si="65"/>
        <v>0</v>
      </c>
      <c r="G1263" s="161">
        <f t="shared" si="66"/>
        <v>0</v>
      </c>
      <c r="H1263" s="161">
        <f t="shared" si="67"/>
        <v>0</v>
      </c>
    </row>
    <row r="1264" ht="18" customHeight="1" spans="1:8">
      <c r="A1264" s="99" t="s">
        <v>1147</v>
      </c>
      <c r="B1264" s="97">
        <v>480</v>
      </c>
      <c r="C1264" s="97">
        <v>0</v>
      </c>
      <c r="D1264" s="97">
        <v>475</v>
      </c>
      <c r="E1264" s="97">
        <v>285</v>
      </c>
      <c r="F1264" s="161">
        <f t="shared" si="65"/>
        <v>59.375</v>
      </c>
      <c r="G1264" s="161">
        <f t="shared" si="66"/>
        <v>0</v>
      </c>
      <c r="H1264" s="161">
        <f t="shared" si="67"/>
        <v>-40</v>
      </c>
    </row>
    <row r="1265" ht="18" customHeight="1" spans="1:8">
      <c r="A1265" s="99" t="s">
        <v>1148</v>
      </c>
      <c r="B1265" s="97">
        <v>0</v>
      </c>
      <c r="C1265" s="97">
        <v>0</v>
      </c>
      <c r="D1265" s="97">
        <v>0</v>
      </c>
      <c r="E1265" s="97">
        <v>0</v>
      </c>
      <c r="F1265" s="161">
        <f t="shared" si="65"/>
        <v>0</v>
      </c>
      <c r="G1265" s="161">
        <f t="shared" si="66"/>
        <v>0</v>
      </c>
      <c r="H1265" s="161">
        <f t="shared" si="67"/>
        <v>0</v>
      </c>
    </row>
    <row r="1266" ht="18" customHeight="1" spans="1:8">
      <c r="A1266" s="99" t="s">
        <v>211</v>
      </c>
      <c r="B1266" s="97">
        <v>0</v>
      </c>
      <c r="C1266" s="97">
        <v>0</v>
      </c>
      <c r="D1266" s="97">
        <v>0</v>
      </c>
      <c r="E1266" s="97">
        <v>0</v>
      </c>
      <c r="F1266" s="161">
        <f t="shared" si="65"/>
        <v>0</v>
      </c>
      <c r="G1266" s="161">
        <f t="shared" si="66"/>
        <v>0</v>
      </c>
      <c r="H1266" s="161">
        <f t="shared" si="67"/>
        <v>0</v>
      </c>
    </row>
    <row r="1267" ht="18" customHeight="1" spans="1:8">
      <c r="A1267" s="99" t="s">
        <v>1149</v>
      </c>
      <c r="B1267" s="97">
        <v>0</v>
      </c>
      <c r="C1267" s="97">
        <v>15</v>
      </c>
      <c r="D1267" s="97"/>
      <c r="E1267" s="97">
        <v>13</v>
      </c>
      <c r="F1267" s="161">
        <f t="shared" si="65"/>
        <v>0</v>
      </c>
      <c r="G1267" s="161">
        <f t="shared" si="66"/>
        <v>86.6666666666667</v>
      </c>
      <c r="H1267" s="161">
        <f t="shared" si="67"/>
        <v>0</v>
      </c>
    </row>
    <row r="1268" ht="18" customHeight="1" spans="1:8">
      <c r="A1268" s="99" t="s">
        <v>1150</v>
      </c>
      <c r="B1268" s="164">
        <f>SUM(B1269:B1281)</f>
        <v>0</v>
      </c>
      <c r="C1268" s="174">
        <f>SUM(C1269:C1281)</f>
        <v>0</v>
      </c>
      <c r="D1268" s="97">
        <f>SUM(D1269:D1281)</f>
        <v>0</v>
      </c>
      <c r="E1268" s="97">
        <f>SUM(E1269:E1281)</f>
        <v>0</v>
      </c>
      <c r="F1268" s="161">
        <f t="shared" si="65"/>
        <v>0</v>
      </c>
      <c r="G1268" s="161">
        <f t="shared" si="66"/>
        <v>0</v>
      </c>
      <c r="H1268" s="161">
        <f t="shared" si="67"/>
        <v>0</v>
      </c>
    </row>
    <row r="1269" ht="18" customHeight="1" spans="1:8">
      <c r="A1269" s="99" t="s">
        <v>202</v>
      </c>
      <c r="B1269" s="97">
        <v>0</v>
      </c>
      <c r="C1269" s="97">
        <v>0</v>
      </c>
      <c r="D1269" s="97">
        <v>0</v>
      </c>
      <c r="E1269" s="97">
        <v>0</v>
      </c>
      <c r="F1269" s="161">
        <f t="shared" si="65"/>
        <v>0</v>
      </c>
      <c r="G1269" s="161">
        <f t="shared" si="66"/>
        <v>0</v>
      </c>
      <c r="H1269" s="161">
        <f t="shared" si="67"/>
        <v>0</v>
      </c>
    </row>
    <row r="1270" ht="18" customHeight="1" spans="1:8">
      <c r="A1270" s="99" t="s">
        <v>203</v>
      </c>
      <c r="B1270" s="97">
        <v>0</v>
      </c>
      <c r="C1270" s="97">
        <v>0</v>
      </c>
      <c r="D1270" s="97">
        <v>0</v>
      </c>
      <c r="E1270" s="97">
        <v>0</v>
      </c>
      <c r="F1270" s="161">
        <f t="shared" si="65"/>
        <v>0</v>
      </c>
      <c r="G1270" s="161">
        <f t="shared" si="66"/>
        <v>0</v>
      </c>
      <c r="H1270" s="161">
        <f t="shared" si="67"/>
        <v>0</v>
      </c>
    </row>
    <row r="1271" ht="18" customHeight="1" spans="1:8">
      <c r="A1271" s="99" t="s">
        <v>204</v>
      </c>
      <c r="B1271" s="97">
        <v>0</v>
      </c>
      <c r="C1271" s="97">
        <v>0</v>
      </c>
      <c r="D1271" s="97">
        <v>0</v>
      </c>
      <c r="E1271" s="97">
        <v>0</v>
      </c>
      <c r="F1271" s="161">
        <f t="shared" si="65"/>
        <v>0</v>
      </c>
      <c r="G1271" s="161">
        <f t="shared" si="66"/>
        <v>0</v>
      </c>
      <c r="H1271" s="161">
        <f t="shared" si="67"/>
        <v>0</v>
      </c>
    </row>
    <row r="1272" ht="18" customHeight="1" spans="1:8">
      <c r="A1272" s="99" t="s">
        <v>1151</v>
      </c>
      <c r="B1272" s="97">
        <v>0</v>
      </c>
      <c r="C1272" s="97">
        <v>0</v>
      </c>
      <c r="D1272" s="97">
        <v>0</v>
      </c>
      <c r="E1272" s="97">
        <v>0</v>
      </c>
      <c r="F1272" s="161">
        <f t="shared" si="65"/>
        <v>0</v>
      </c>
      <c r="G1272" s="161">
        <f t="shared" si="66"/>
        <v>0</v>
      </c>
      <c r="H1272" s="161">
        <f t="shared" si="67"/>
        <v>0</v>
      </c>
    </row>
    <row r="1273" ht="18" customHeight="1" spans="1:8">
      <c r="A1273" s="99" t="s">
        <v>1152</v>
      </c>
      <c r="B1273" s="97">
        <v>0</v>
      </c>
      <c r="C1273" s="97">
        <v>0</v>
      </c>
      <c r="D1273" s="97">
        <v>0</v>
      </c>
      <c r="E1273" s="97">
        <v>0</v>
      </c>
      <c r="F1273" s="161">
        <f t="shared" si="65"/>
        <v>0</v>
      </c>
      <c r="G1273" s="161">
        <f t="shared" si="66"/>
        <v>0</v>
      </c>
      <c r="H1273" s="161">
        <f t="shared" si="67"/>
        <v>0</v>
      </c>
    </row>
    <row r="1274" ht="18" customHeight="1" spans="1:8">
      <c r="A1274" s="99" t="s">
        <v>1153</v>
      </c>
      <c r="B1274" s="97">
        <v>0</v>
      </c>
      <c r="C1274" s="97">
        <v>0</v>
      </c>
      <c r="D1274" s="97">
        <v>0</v>
      </c>
      <c r="E1274" s="97">
        <v>0</v>
      </c>
      <c r="F1274" s="161">
        <f t="shared" si="65"/>
        <v>0</v>
      </c>
      <c r="G1274" s="161">
        <f t="shared" si="66"/>
        <v>0</v>
      </c>
      <c r="H1274" s="161">
        <f t="shared" si="67"/>
        <v>0</v>
      </c>
    </row>
    <row r="1275" ht="18" customHeight="1" spans="1:8">
      <c r="A1275" s="99" t="s">
        <v>1154</v>
      </c>
      <c r="B1275" s="97">
        <v>0</v>
      </c>
      <c r="C1275" s="97">
        <v>0</v>
      </c>
      <c r="D1275" s="97">
        <v>0</v>
      </c>
      <c r="E1275" s="97">
        <v>0</v>
      </c>
      <c r="F1275" s="161">
        <f t="shared" si="65"/>
        <v>0</v>
      </c>
      <c r="G1275" s="161">
        <f t="shared" si="66"/>
        <v>0</v>
      </c>
      <c r="H1275" s="161">
        <f t="shared" si="67"/>
        <v>0</v>
      </c>
    </row>
    <row r="1276" ht="18" customHeight="1" spans="1:8">
      <c r="A1276" s="99" t="s">
        <v>1155</v>
      </c>
      <c r="B1276" s="97">
        <v>0</v>
      </c>
      <c r="C1276" s="97">
        <v>0</v>
      </c>
      <c r="D1276" s="97">
        <v>0</v>
      </c>
      <c r="E1276" s="97">
        <v>0</v>
      </c>
      <c r="F1276" s="161">
        <f t="shared" si="65"/>
        <v>0</v>
      </c>
      <c r="G1276" s="161">
        <f t="shared" si="66"/>
        <v>0</v>
      </c>
      <c r="H1276" s="161">
        <f t="shared" si="67"/>
        <v>0</v>
      </c>
    </row>
    <row r="1277" ht="18" customHeight="1" spans="1:8">
      <c r="A1277" s="99" t="s">
        <v>1156</v>
      </c>
      <c r="B1277" s="97">
        <v>0</v>
      </c>
      <c r="C1277" s="97">
        <v>0</v>
      </c>
      <c r="D1277" s="97">
        <v>0</v>
      </c>
      <c r="E1277" s="97">
        <v>0</v>
      </c>
      <c r="F1277" s="161">
        <f t="shared" si="65"/>
        <v>0</v>
      </c>
      <c r="G1277" s="161">
        <f t="shared" si="66"/>
        <v>0</v>
      </c>
      <c r="H1277" s="161">
        <f t="shared" si="67"/>
        <v>0</v>
      </c>
    </row>
    <row r="1278" ht="18" customHeight="1" spans="1:8">
      <c r="A1278" s="99" t="s">
        <v>1157</v>
      </c>
      <c r="B1278" s="97">
        <v>0</v>
      </c>
      <c r="C1278" s="97">
        <v>0</v>
      </c>
      <c r="D1278" s="97">
        <v>0</v>
      </c>
      <c r="E1278" s="97">
        <v>0</v>
      </c>
      <c r="F1278" s="161">
        <f t="shared" si="65"/>
        <v>0</v>
      </c>
      <c r="G1278" s="161">
        <f t="shared" si="66"/>
        <v>0</v>
      </c>
      <c r="H1278" s="161">
        <f t="shared" si="67"/>
        <v>0</v>
      </c>
    </row>
    <row r="1279" ht="18" customHeight="1" spans="1:8">
      <c r="A1279" s="99" t="s">
        <v>1158</v>
      </c>
      <c r="B1279" s="97">
        <v>0</v>
      </c>
      <c r="C1279" s="97">
        <v>0</v>
      </c>
      <c r="D1279" s="97">
        <v>0</v>
      </c>
      <c r="E1279" s="97">
        <v>0</v>
      </c>
      <c r="F1279" s="161">
        <f t="shared" si="65"/>
        <v>0</v>
      </c>
      <c r="G1279" s="161">
        <f t="shared" si="66"/>
        <v>0</v>
      </c>
      <c r="H1279" s="161">
        <f t="shared" si="67"/>
        <v>0</v>
      </c>
    </row>
    <row r="1280" ht="18" customHeight="1" spans="1:8">
      <c r="A1280" s="99" t="s">
        <v>211</v>
      </c>
      <c r="B1280" s="160">
        <v>0</v>
      </c>
      <c r="C1280" s="160">
        <v>0</v>
      </c>
      <c r="D1280" s="97">
        <v>0</v>
      </c>
      <c r="E1280" s="97">
        <v>0</v>
      </c>
      <c r="F1280" s="161">
        <f t="shared" si="65"/>
        <v>0</v>
      </c>
      <c r="G1280" s="161">
        <f t="shared" si="66"/>
        <v>0</v>
      </c>
      <c r="H1280" s="161">
        <f t="shared" si="67"/>
        <v>0</v>
      </c>
    </row>
    <row r="1281" ht="18" customHeight="1" spans="1:8">
      <c r="A1281" s="99" t="s">
        <v>1159</v>
      </c>
      <c r="B1281" s="162">
        <v>0</v>
      </c>
      <c r="C1281" s="160">
        <v>0</v>
      </c>
      <c r="D1281" s="97">
        <v>0</v>
      </c>
      <c r="E1281" s="97">
        <v>0</v>
      </c>
      <c r="F1281" s="161">
        <f t="shared" si="65"/>
        <v>0</v>
      </c>
      <c r="G1281" s="161">
        <f t="shared" si="66"/>
        <v>0</v>
      </c>
      <c r="H1281" s="161">
        <f t="shared" si="67"/>
        <v>0</v>
      </c>
    </row>
    <row r="1282" ht="18" customHeight="1" spans="1:8">
      <c r="A1282" s="99" t="s">
        <v>1160</v>
      </c>
      <c r="B1282" s="164">
        <f>SUM(B1283:B1286)</f>
        <v>0</v>
      </c>
      <c r="C1282" s="174">
        <f>SUM(C1283:C1286)</f>
        <v>0</v>
      </c>
      <c r="D1282" s="97">
        <f>SUM(D1283:D1286)</f>
        <v>0</v>
      </c>
      <c r="E1282" s="97">
        <f>SUM(E1283:E1286)</f>
        <v>0</v>
      </c>
      <c r="F1282" s="161">
        <f t="shared" si="65"/>
        <v>0</v>
      </c>
      <c r="G1282" s="161">
        <f t="shared" si="66"/>
        <v>0</v>
      </c>
      <c r="H1282" s="161">
        <f t="shared" si="67"/>
        <v>0</v>
      </c>
    </row>
    <row r="1283" ht="18" customHeight="1" spans="1:8">
      <c r="A1283" s="99" t="s">
        <v>1161</v>
      </c>
      <c r="B1283" s="164">
        <v>0</v>
      </c>
      <c r="C1283" s="97">
        <v>0</v>
      </c>
      <c r="D1283" s="97">
        <v>0</v>
      </c>
      <c r="E1283" s="97">
        <v>0</v>
      </c>
      <c r="F1283" s="161">
        <f t="shared" si="65"/>
        <v>0</v>
      </c>
      <c r="G1283" s="161">
        <f t="shared" si="66"/>
        <v>0</v>
      </c>
      <c r="H1283" s="161">
        <f t="shared" si="67"/>
        <v>0</v>
      </c>
    </row>
    <row r="1284" ht="18" customHeight="1" spans="1:8">
      <c r="A1284" s="99" t="s">
        <v>1162</v>
      </c>
      <c r="B1284" s="164">
        <v>0</v>
      </c>
      <c r="C1284" s="97">
        <v>0</v>
      </c>
      <c r="D1284" s="97">
        <v>0</v>
      </c>
      <c r="E1284" s="97">
        <v>0</v>
      </c>
      <c r="F1284" s="161">
        <f t="shared" si="65"/>
        <v>0</v>
      </c>
      <c r="G1284" s="161">
        <f t="shared" si="66"/>
        <v>0</v>
      </c>
      <c r="H1284" s="161">
        <f t="shared" si="67"/>
        <v>0</v>
      </c>
    </row>
    <row r="1285" ht="18" customHeight="1" spans="1:8">
      <c r="A1285" s="99" t="s">
        <v>1163</v>
      </c>
      <c r="B1285" s="164">
        <v>0</v>
      </c>
      <c r="C1285" s="97">
        <v>0</v>
      </c>
      <c r="D1285" s="97">
        <v>0</v>
      </c>
      <c r="E1285" s="97">
        <v>0</v>
      </c>
      <c r="F1285" s="161">
        <f t="shared" ref="F1285:F1348" si="68">IF(B1285&lt;&gt;0,(E1285/B1285)*100,0)</f>
        <v>0</v>
      </c>
      <c r="G1285" s="161">
        <f t="shared" ref="G1285:G1348" si="69">IF(C1285&lt;&gt;0,(E1285/C1285)*100,0)</f>
        <v>0</v>
      </c>
      <c r="H1285" s="161">
        <f t="shared" ref="H1285:H1348" si="70">IF(D1285&lt;&gt;0,(E1285/D1285-1)*100,0)</f>
        <v>0</v>
      </c>
    </row>
    <row r="1286" ht="18" customHeight="1" spans="1:8">
      <c r="A1286" s="99" t="s">
        <v>1164</v>
      </c>
      <c r="B1286" s="164">
        <v>0</v>
      </c>
      <c r="C1286" s="97">
        <v>0</v>
      </c>
      <c r="D1286" s="97">
        <v>0</v>
      </c>
      <c r="E1286" s="97">
        <v>0</v>
      </c>
      <c r="F1286" s="161">
        <f t="shared" si="68"/>
        <v>0</v>
      </c>
      <c r="G1286" s="161">
        <f t="shared" si="69"/>
        <v>0</v>
      </c>
      <c r="H1286" s="161">
        <f t="shared" si="70"/>
        <v>0</v>
      </c>
    </row>
    <row r="1287" ht="18" customHeight="1" spans="1:8">
      <c r="A1287" s="99" t="s">
        <v>1165</v>
      </c>
      <c r="B1287" s="164">
        <f>SUM(B1288:B1292)</f>
        <v>40</v>
      </c>
      <c r="C1287" s="174">
        <f>SUM(C1288:C1292)</f>
        <v>0</v>
      </c>
      <c r="D1287" s="97">
        <f>SUM(D1288:D1292)</f>
        <v>31</v>
      </c>
      <c r="E1287" s="97">
        <f>SUM(E1288:E1292)</f>
        <v>1476</v>
      </c>
      <c r="F1287" s="161">
        <f t="shared" si="68"/>
        <v>3690</v>
      </c>
      <c r="G1287" s="161">
        <f t="shared" si="69"/>
        <v>0</v>
      </c>
      <c r="H1287" s="161">
        <f t="shared" si="70"/>
        <v>4661.29032258064</v>
      </c>
    </row>
    <row r="1288" ht="18" customHeight="1" spans="1:8">
      <c r="A1288" s="99" t="s">
        <v>1166</v>
      </c>
      <c r="B1288" s="164">
        <v>0</v>
      </c>
      <c r="C1288" s="97">
        <v>0</v>
      </c>
      <c r="D1288" s="97">
        <v>0</v>
      </c>
      <c r="E1288" s="97">
        <v>0</v>
      </c>
      <c r="F1288" s="161">
        <f t="shared" si="68"/>
        <v>0</v>
      </c>
      <c r="G1288" s="161">
        <f t="shared" si="69"/>
        <v>0</v>
      </c>
      <c r="H1288" s="161">
        <f t="shared" si="70"/>
        <v>0</v>
      </c>
    </row>
    <row r="1289" ht="18" customHeight="1" spans="1:8">
      <c r="A1289" s="99" t="s">
        <v>1167</v>
      </c>
      <c r="B1289" s="164">
        <v>0</v>
      </c>
      <c r="C1289" s="97">
        <v>0</v>
      </c>
      <c r="D1289" s="97">
        <v>0</v>
      </c>
      <c r="E1289" s="97">
        <v>0</v>
      </c>
      <c r="F1289" s="161">
        <f t="shared" si="68"/>
        <v>0</v>
      </c>
      <c r="G1289" s="161">
        <f t="shared" si="69"/>
        <v>0</v>
      </c>
      <c r="H1289" s="161">
        <f t="shared" si="70"/>
        <v>0</v>
      </c>
    </row>
    <row r="1290" ht="18" customHeight="1" spans="1:8">
      <c r="A1290" s="99" t="s">
        <v>1168</v>
      </c>
      <c r="B1290" s="164">
        <v>10</v>
      </c>
      <c r="C1290" s="97">
        <v>0</v>
      </c>
      <c r="D1290" s="97">
        <v>8</v>
      </c>
      <c r="E1290" s="97">
        <v>635</v>
      </c>
      <c r="F1290" s="161">
        <f t="shared" si="68"/>
        <v>6350</v>
      </c>
      <c r="G1290" s="161">
        <f t="shared" si="69"/>
        <v>0</v>
      </c>
      <c r="H1290" s="161">
        <f t="shared" si="70"/>
        <v>7837.5</v>
      </c>
    </row>
    <row r="1291" ht="18" customHeight="1" spans="1:8">
      <c r="A1291" s="99" t="s">
        <v>1169</v>
      </c>
      <c r="B1291" s="164">
        <v>0</v>
      </c>
      <c r="C1291" s="97">
        <v>0</v>
      </c>
      <c r="D1291" s="97">
        <v>0</v>
      </c>
      <c r="E1291" s="97">
        <v>0</v>
      </c>
      <c r="F1291" s="161">
        <f t="shared" si="68"/>
        <v>0</v>
      </c>
      <c r="G1291" s="161">
        <f t="shared" si="69"/>
        <v>0</v>
      </c>
      <c r="H1291" s="161">
        <f t="shared" si="70"/>
        <v>0</v>
      </c>
    </row>
    <row r="1292" ht="18" customHeight="1" spans="1:8">
      <c r="A1292" s="99" t="s">
        <v>1170</v>
      </c>
      <c r="B1292" s="164">
        <v>30</v>
      </c>
      <c r="C1292" s="97">
        <v>0</v>
      </c>
      <c r="D1292" s="97">
        <v>23</v>
      </c>
      <c r="E1292" s="97">
        <v>841</v>
      </c>
      <c r="F1292" s="161">
        <f t="shared" si="68"/>
        <v>2803.33333333333</v>
      </c>
      <c r="G1292" s="161">
        <f t="shared" si="69"/>
        <v>0</v>
      </c>
      <c r="H1292" s="161">
        <f t="shared" si="70"/>
        <v>3556.52173913043</v>
      </c>
    </row>
    <row r="1293" ht="18" customHeight="1" spans="1:8">
      <c r="A1293" s="99" t="s">
        <v>1171</v>
      </c>
      <c r="B1293" s="164">
        <f>SUM(B1294:B1304)</f>
        <v>0</v>
      </c>
      <c r="C1293" s="174">
        <f>SUM(C1294:C1304)</f>
        <v>0</v>
      </c>
      <c r="D1293" s="97">
        <f>SUM(D1294:D1304)</f>
        <v>0</v>
      </c>
      <c r="E1293" s="97">
        <f>SUM(E1294:E1304)</f>
        <v>0</v>
      </c>
      <c r="F1293" s="161">
        <f t="shared" si="68"/>
        <v>0</v>
      </c>
      <c r="G1293" s="161">
        <f t="shared" si="69"/>
        <v>0</v>
      </c>
      <c r="H1293" s="161">
        <f t="shared" si="70"/>
        <v>0</v>
      </c>
    </row>
    <row r="1294" ht="18" customHeight="1" spans="1:8">
      <c r="A1294" s="99" t="s">
        <v>1172</v>
      </c>
      <c r="B1294" s="164">
        <v>0</v>
      </c>
      <c r="C1294" s="97">
        <v>0</v>
      </c>
      <c r="D1294" s="97">
        <v>0</v>
      </c>
      <c r="E1294" s="97">
        <v>0</v>
      </c>
      <c r="F1294" s="161">
        <f t="shared" si="68"/>
        <v>0</v>
      </c>
      <c r="G1294" s="161">
        <f t="shared" si="69"/>
        <v>0</v>
      </c>
      <c r="H1294" s="161">
        <f t="shared" si="70"/>
        <v>0</v>
      </c>
    </row>
    <row r="1295" ht="18" customHeight="1" spans="1:8">
      <c r="A1295" s="99" t="s">
        <v>1173</v>
      </c>
      <c r="B1295" s="160">
        <v>0</v>
      </c>
      <c r="C1295" s="160">
        <v>0</v>
      </c>
      <c r="D1295" s="97">
        <v>0</v>
      </c>
      <c r="E1295" s="97">
        <v>0</v>
      </c>
      <c r="F1295" s="161">
        <f t="shared" si="68"/>
        <v>0</v>
      </c>
      <c r="G1295" s="161">
        <f t="shared" si="69"/>
        <v>0</v>
      </c>
      <c r="H1295" s="161">
        <f t="shared" si="70"/>
        <v>0</v>
      </c>
    </row>
    <row r="1296" ht="18" customHeight="1" spans="1:8">
      <c r="A1296" s="99" t="s">
        <v>1174</v>
      </c>
      <c r="B1296" s="160">
        <v>0</v>
      </c>
      <c r="C1296" s="160">
        <v>0</v>
      </c>
      <c r="D1296" s="97">
        <v>0</v>
      </c>
      <c r="E1296" s="97">
        <v>0</v>
      </c>
      <c r="F1296" s="161">
        <f t="shared" si="68"/>
        <v>0</v>
      </c>
      <c r="G1296" s="161">
        <f t="shared" si="69"/>
        <v>0</v>
      </c>
      <c r="H1296" s="161">
        <f t="shared" si="70"/>
        <v>0</v>
      </c>
    </row>
    <row r="1297" ht="18" customHeight="1" spans="1:8">
      <c r="A1297" s="99" t="s">
        <v>1175</v>
      </c>
      <c r="B1297" s="160">
        <v>0</v>
      </c>
      <c r="C1297" s="160">
        <v>0</v>
      </c>
      <c r="D1297" s="97">
        <v>0</v>
      </c>
      <c r="E1297" s="97">
        <v>0</v>
      </c>
      <c r="F1297" s="161">
        <f t="shared" si="68"/>
        <v>0</v>
      </c>
      <c r="G1297" s="161">
        <f t="shared" si="69"/>
        <v>0</v>
      </c>
      <c r="H1297" s="161">
        <f t="shared" si="70"/>
        <v>0</v>
      </c>
    </row>
    <row r="1298" ht="18" customHeight="1" spans="1:8">
      <c r="A1298" s="99" t="s">
        <v>1176</v>
      </c>
      <c r="B1298" s="160">
        <v>0</v>
      </c>
      <c r="C1298" s="160">
        <v>0</v>
      </c>
      <c r="D1298" s="97">
        <v>0</v>
      </c>
      <c r="E1298" s="97">
        <v>0</v>
      </c>
      <c r="F1298" s="161">
        <f t="shared" si="68"/>
        <v>0</v>
      </c>
      <c r="G1298" s="161">
        <f t="shared" si="69"/>
        <v>0</v>
      </c>
      <c r="H1298" s="161">
        <f t="shared" si="70"/>
        <v>0</v>
      </c>
    </row>
    <row r="1299" ht="18" customHeight="1" spans="1:8">
      <c r="A1299" s="99" t="s">
        <v>1177</v>
      </c>
      <c r="B1299" s="164">
        <v>0</v>
      </c>
      <c r="C1299" s="188">
        <v>0</v>
      </c>
      <c r="D1299" s="97">
        <v>0</v>
      </c>
      <c r="E1299" s="97">
        <v>0</v>
      </c>
      <c r="F1299" s="161">
        <f t="shared" si="68"/>
        <v>0</v>
      </c>
      <c r="G1299" s="161">
        <f t="shared" si="69"/>
        <v>0</v>
      </c>
      <c r="H1299" s="161">
        <f t="shared" si="70"/>
        <v>0</v>
      </c>
    </row>
    <row r="1300" ht="18" customHeight="1" spans="1:8">
      <c r="A1300" s="99" t="s">
        <v>1178</v>
      </c>
      <c r="B1300" s="164">
        <v>0</v>
      </c>
      <c r="C1300" s="187">
        <v>0</v>
      </c>
      <c r="D1300" s="97">
        <v>0</v>
      </c>
      <c r="E1300" s="97">
        <v>0</v>
      </c>
      <c r="F1300" s="161">
        <f t="shared" si="68"/>
        <v>0</v>
      </c>
      <c r="G1300" s="161">
        <f t="shared" si="69"/>
        <v>0</v>
      </c>
      <c r="H1300" s="161">
        <f t="shared" si="70"/>
        <v>0</v>
      </c>
    </row>
    <row r="1301" ht="18" customHeight="1" spans="1:8">
      <c r="A1301" s="99" t="s">
        <v>1179</v>
      </c>
      <c r="B1301" s="162">
        <v>0</v>
      </c>
      <c r="C1301" s="173">
        <v>0</v>
      </c>
      <c r="D1301" s="97">
        <v>0</v>
      </c>
      <c r="E1301" s="97">
        <v>0</v>
      </c>
      <c r="F1301" s="161">
        <f t="shared" si="68"/>
        <v>0</v>
      </c>
      <c r="G1301" s="161">
        <f t="shared" si="69"/>
        <v>0</v>
      </c>
      <c r="H1301" s="161">
        <f t="shared" si="70"/>
        <v>0</v>
      </c>
    </row>
    <row r="1302" ht="18" customHeight="1" spans="1:8">
      <c r="A1302" s="99" t="s">
        <v>1180</v>
      </c>
      <c r="B1302" s="164">
        <v>0</v>
      </c>
      <c r="C1302" s="191">
        <v>0</v>
      </c>
      <c r="D1302" s="97">
        <v>0</v>
      </c>
      <c r="E1302" s="97">
        <v>0</v>
      </c>
      <c r="F1302" s="161">
        <f t="shared" si="68"/>
        <v>0</v>
      </c>
      <c r="G1302" s="161">
        <f t="shared" si="69"/>
        <v>0</v>
      </c>
      <c r="H1302" s="161">
        <f t="shared" si="70"/>
        <v>0</v>
      </c>
    </row>
    <row r="1303" ht="18" customHeight="1" spans="1:8">
      <c r="A1303" s="99" t="s">
        <v>1181</v>
      </c>
      <c r="B1303" s="162">
        <v>0</v>
      </c>
      <c r="C1303" s="173">
        <v>0</v>
      </c>
      <c r="D1303" s="97">
        <v>0</v>
      </c>
      <c r="E1303" s="97">
        <v>0</v>
      </c>
      <c r="F1303" s="161">
        <f t="shared" si="68"/>
        <v>0</v>
      </c>
      <c r="G1303" s="161">
        <f t="shared" si="69"/>
        <v>0</v>
      </c>
      <c r="H1303" s="161">
        <f t="shared" si="70"/>
        <v>0</v>
      </c>
    </row>
    <row r="1304" ht="18" customHeight="1" spans="1:8">
      <c r="A1304" s="99" t="s">
        <v>1182</v>
      </c>
      <c r="B1304" s="162">
        <v>0</v>
      </c>
      <c r="C1304" s="173">
        <v>0</v>
      </c>
      <c r="D1304" s="97">
        <v>0</v>
      </c>
      <c r="E1304" s="97">
        <v>0</v>
      </c>
      <c r="F1304" s="161">
        <f t="shared" si="68"/>
        <v>0</v>
      </c>
      <c r="G1304" s="161">
        <f t="shared" si="69"/>
        <v>0</v>
      </c>
      <c r="H1304" s="161">
        <f t="shared" si="70"/>
        <v>0</v>
      </c>
    </row>
    <row r="1305" ht="18" customHeight="1" spans="1:8">
      <c r="A1305" s="99" t="s">
        <v>175</v>
      </c>
      <c r="B1305" s="164">
        <f>SUM(B1306,B1318,B1324,B1330,B1338,B1351,B1355,B1361)</f>
        <v>4200</v>
      </c>
      <c r="C1305" s="174">
        <f>SUM(C1306,C1318,C1324,C1330,C1338,C1351,C1355,C1361)</f>
        <v>2586</v>
      </c>
      <c r="D1305" s="97">
        <f>SUM(D1306,D1318,D1324,D1330,D1338,D1351,D1355,D1361)</f>
        <v>2881</v>
      </c>
      <c r="E1305" s="97">
        <f>SUM(E1306,E1318,E1324,E1330,E1338,E1351,E1355,E1361)</f>
        <v>2796</v>
      </c>
      <c r="F1305" s="161">
        <f t="shared" si="68"/>
        <v>66.5714285714286</v>
      </c>
      <c r="G1305" s="161">
        <f t="shared" si="69"/>
        <v>108.120649651972</v>
      </c>
      <c r="H1305" s="161">
        <f t="shared" si="70"/>
        <v>-2.95036445678584</v>
      </c>
    </row>
    <row r="1306" ht="18" customHeight="1" spans="1:8">
      <c r="A1306" s="99" t="s">
        <v>1183</v>
      </c>
      <c r="B1306" s="164">
        <f>SUM(B1307:B1317)</f>
        <v>1330</v>
      </c>
      <c r="C1306" s="174">
        <f>SUM(C1307:C1317)</f>
        <v>1221</v>
      </c>
      <c r="D1306" s="97">
        <f>SUM(D1307:D1317)</f>
        <v>1266</v>
      </c>
      <c r="E1306" s="97">
        <f>SUM(E1307:E1317)</f>
        <v>1337</v>
      </c>
      <c r="F1306" s="161">
        <f t="shared" si="68"/>
        <v>100.526315789474</v>
      </c>
      <c r="G1306" s="161">
        <f t="shared" si="69"/>
        <v>109.500409500409</v>
      </c>
      <c r="H1306" s="161">
        <f t="shared" si="70"/>
        <v>5.608214849921</v>
      </c>
    </row>
    <row r="1307" ht="18" customHeight="1" spans="1:8">
      <c r="A1307" s="99" t="s">
        <v>202</v>
      </c>
      <c r="B1307" s="160">
        <v>650</v>
      </c>
      <c r="C1307" s="160">
        <v>504</v>
      </c>
      <c r="D1307" s="97">
        <v>608</v>
      </c>
      <c r="E1307" s="97">
        <v>561</v>
      </c>
      <c r="F1307" s="161">
        <f t="shared" si="68"/>
        <v>86.3076923076923</v>
      </c>
      <c r="G1307" s="161">
        <f t="shared" si="69"/>
        <v>111.309523809524</v>
      </c>
      <c r="H1307" s="161">
        <f t="shared" si="70"/>
        <v>-7.73026315789473</v>
      </c>
    </row>
    <row r="1308" ht="18" customHeight="1" spans="1:8">
      <c r="A1308" s="99" t="s">
        <v>203</v>
      </c>
      <c r="B1308" s="160">
        <v>0</v>
      </c>
      <c r="C1308" s="160">
        <v>0</v>
      </c>
      <c r="D1308" s="97">
        <v>0</v>
      </c>
      <c r="E1308" s="97">
        <v>0</v>
      </c>
      <c r="F1308" s="161">
        <f t="shared" si="68"/>
        <v>0</v>
      </c>
      <c r="G1308" s="161">
        <f t="shared" si="69"/>
        <v>0</v>
      </c>
      <c r="H1308" s="161">
        <f t="shared" si="70"/>
        <v>0</v>
      </c>
    </row>
    <row r="1309" ht="18" customHeight="1" spans="1:8">
      <c r="A1309" s="99" t="s">
        <v>204</v>
      </c>
      <c r="B1309" s="97">
        <v>490</v>
      </c>
      <c r="C1309" s="97">
        <v>615</v>
      </c>
      <c r="D1309" s="97">
        <v>477</v>
      </c>
      <c r="E1309" s="97">
        <v>687</v>
      </c>
      <c r="F1309" s="161">
        <f t="shared" si="68"/>
        <v>140.204081632653</v>
      </c>
      <c r="G1309" s="161">
        <f t="shared" si="69"/>
        <v>111.707317073171</v>
      </c>
      <c r="H1309" s="161">
        <f t="shared" si="70"/>
        <v>44.0251572327044</v>
      </c>
    </row>
    <row r="1310" ht="18" customHeight="1" spans="1:8">
      <c r="A1310" s="99" t="s">
        <v>1184</v>
      </c>
      <c r="B1310" s="97">
        <v>0</v>
      </c>
      <c r="C1310" s="97">
        <v>0</v>
      </c>
      <c r="D1310" s="97">
        <v>0</v>
      </c>
      <c r="E1310" s="97">
        <v>0</v>
      </c>
      <c r="F1310" s="161">
        <f t="shared" si="68"/>
        <v>0</v>
      </c>
      <c r="G1310" s="161">
        <f t="shared" si="69"/>
        <v>0</v>
      </c>
      <c r="H1310" s="161">
        <f t="shared" si="70"/>
        <v>0</v>
      </c>
    </row>
    <row r="1311" ht="18" customHeight="1" spans="1:8">
      <c r="A1311" s="99" t="s">
        <v>1185</v>
      </c>
      <c r="B1311" s="97">
        <v>0</v>
      </c>
      <c r="C1311" s="97">
        <v>0</v>
      </c>
      <c r="D1311" s="97">
        <v>0</v>
      </c>
      <c r="E1311" s="97">
        <v>0</v>
      </c>
      <c r="F1311" s="161">
        <f t="shared" si="68"/>
        <v>0</v>
      </c>
      <c r="G1311" s="161">
        <f t="shared" si="69"/>
        <v>0</v>
      </c>
      <c r="H1311" s="161">
        <f t="shared" si="70"/>
        <v>0</v>
      </c>
    </row>
    <row r="1312" ht="18" customHeight="1" spans="1:8">
      <c r="A1312" s="99" t="s">
        <v>1186</v>
      </c>
      <c r="B1312" s="97">
        <v>30</v>
      </c>
      <c r="C1312" s="97">
        <v>29</v>
      </c>
      <c r="D1312" s="97">
        <v>28</v>
      </c>
      <c r="E1312" s="97">
        <v>25</v>
      </c>
      <c r="F1312" s="161">
        <f t="shared" si="68"/>
        <v>83.3333333333333</v>
      </c>
      <c r="G1312" s="161">
        <f t="shared" si="69"/>
        <v>86.2068965517241</v>
      </c>
      <c r="H1312" s="161">
        <f t="shared" si="70"/>
        <v>-10.7142857142857</v>
      </c>
    </row>
    <row r="1313" ht="18" customHeight="1" spans="1:8">
      <c r="A1313" s="99" t="s">
        <v>1187</v>
      </c>
      <c r="B1313" s="97">
        <v>0</v>
      </c>
      <c r="C1313" s="97">
        <v>0</v>
      </c>
      <c r="D1313" s="97">
        <v>0</v>
      </c>
      <c r="E1313" s="97">
        <v>0</v>
      </c>
      <c r="F1313" s="161">
        <f t="shared" si="68"/>
        <v>0</v>
      </c>
      <c r="G1313" s="161">
        <f t="shared" si="69"/>
        <v>0</v>
      </c>
      <c r="H1313" s="161">
        <f t="shared" si="70"/>
        <v>0</v>
      </c>
    </row>
    <row r="1314" ht="18" customHeight="1" spans="1:8">
      <c r="A1314" s="99" t="s">
        <v>1188</v>
      </c>
      <c r="B1314" s="97">
        <v>0</v>
      </c>
      <c r="C1314" s="97">
        <v>72</v>
      </c>
      <c r="D1314" s="97"/>
      <c r="E1314" s="97">
        <v>63</v>
      </c>
      <c r="F1314" s="161">
        <f t="shared" si="68"/>
        <v>0</v>
      </c>
      <c r="G1314" s="161">
        <f t="shared" si="69"/>
        <v>87.5</v>
      </c>
      <c r="H1314" s="161">
        <f t="shared" si="70"/>
        <v>0</v>
      </c>
    </row>
    <row r="1315" ht="18" customHeight="1" spans="1:8">
      <c r="A1315" s="99" t="s">
        <v>1189</v>
      </c>
      <c r="B1315" s="160">
        <v>0</v>
      </c>
      <c r="C1315" s="160">
        <v>0</v>
      </c>
      <c r="D1315" s="97">
        <v>0</v>
      </c>
      <c r="E1315" s="97">
        <v>0</v>
      </c>
      <c r="F1315" s="161">
        <f t="shared" si="68"/>
        <v>0</v>
      </c>
      <c r="G1315" s="161">
        <f t="shared" si="69"/>
        <v>0</v>
      </c>
      <c r="H1315" s="161">
        <f t="shared" si="70"/>
        <v>0</v>
      </c>
    </row>
    <row r="1316" ht="18" customHeight="1" spans="1:8">
      <c r="A1316" s="99" t="s">
        <v>211</v>
      </c>
      <c r="B1316" s="160">
        <v>0</v>
      </c>
      <c r="C1316" s="160">
        <v>0</v>
      </c>
      <c r="D1316" s="97">
        <v>0</v>
      </c>
      <c r="E1316" s="97">
        <v>0</v>
      </c>
      <c r="F1316" s="161">
        <f t="shared" si="68"/>
        <v>0</v>
      </c>
      <c r="G1316" s="161">
        <f t="shared" si="69"/>
        <v>0</v>
      </c>
      <c r="H1316" s="161">
        <f t="shared" si="70"/>
        <v>0</v>
      </c>
    </row>
    <row r="1317" ht="18" customHeight="1" spans="1:8">
      <c r="A1317" s="99" t="s">
        <v>1190</v>
      </c>
      <c r="B1317" s="162">
        <v>160</v>
      </c>
      <c r="C1317" s="160">
        <v>1</v>
      </c>
      <c r="D1317" s="97">
        <v>153</v>
      </c>
      <c r="E1317" s="97">
        <v>1</v>
      </c>
      <c r="F1317" s="161">
        <f t="shared" si="68"/>
        <v>0.625</v>
      </c>
      <c r="G1317" s="161">
        <f t="shared" si="69"/>
        <v>100</v>
      </c>
      <c r="H1317" s="161">
        <f t="shared" si="70"/>
        <v>-99.3464052287582</v>
      </c>
    </row>
    <row r="1318" ht="18" customHeight="1" spans="1:8">
      <c r="A1318" s="99" t="s">
        <v>1191</v>
      </c>
      <c r="B1318" s="164">
        <f>SUM(B1319:B1323)</f>
        <v>1610</v>
      </c>
      <c r="C1318" s="174">
        <f>SUM(C1319:C1323)</f>
        <v>618</v>
      </c>
      <c r="D1318" s="97">
        <f>SUM(D1319:D1323)</f>
        <v>1578</v>
      </c>
      <c r="E1318" s="97">
        <f>SUM(E1319:E1323)</f>
        <v>769</v>
      </c>
      <c r="F1318" s="161">
        <f t="shared" si="68"/>
        <v>47.7639751552795</v>
      </c>
      <c r="G1318" s="161">
        <f t="shared" si="69"/>
        <v>124.433656957929</v>
      </c>
      <c r="H1318" s="161">
        <f t="shared" si="70"/>
        <v>-51.2674271229404</v>
      </c>
    </row>
    <row r="1319" s="156" customFormat="1" ht="18" customHeight="1" spans="1:8">
      <c r="A1319" s="99" t="s">
        <v>202</v>
      </c>
      <c r="B1319" s="164">
        <v>1310</v>
      </c>
      <c r="C1319" s="97">
        <v>0</v>
      </c>
      <c r="D1319" s="97">
        <v>0</v>
      </c>
      <c r="E1319" s="97">
        <v>0</v>
      </c>
      <c r="F1319" s="161">
        <f t="shared" si="68"/>
        <v>0</v>
      </c>
      <c r="G1319" s="161">
        <f t="shared" si="69"/>
        <v>0</v>
      </c>
      <c r="H1319" s="161">
        <f t="shared" si="70"/>
        <v>0</v>
      </c>
    </row>
    <row r="1320" ht="18" customHeight="1" spans="1:8">
      <c r="A1320" s="99" t="s">
        <v>203</v>
      </c>
      <c r="B1320" s="164">
        <v>0</v>
      </c>
      <c r="C1320" s="97">
        <v>0</v>
      </c>
      <c r="D1320" s="97">
        <v>0</v>
      </c>
      <c r="E1320" s="97">
        <v>0</v>
      </c>
      <c r="F1320" s="161">
        <f t="shared" si="68"/>
        <v>0</v>
      </c>
      <c r="G1320" s="161">
        <f t="shared" si="69"/>
        <v>0</v>
      </c>
      <c r="H1320" s="161">
        <f t="shared" si="70"/>
        <v>0</v>
      </c>
    </row>
    <row r="1321" ht="18" customHeight="1" spans="1:8">
      <c r="A1321" s="99" t="s">
        <v>204</v>
      </c>
      <c r="B1321" s="164">
        <v>0</v>
      </c>
      <c r="C1321" s="97">
        <v>0</v>
      </c>
      <c r="D1321" s="97">
        <v>0</v>
      </c>
      <c r="E1321" s="97">
        <v>0</v>
      </c>
      <c r="F1321" s="161">
        <f t="shared" si="68"/>
        <v>0</v>
      </c>
      <c r="G1321" s="161">
        <f t="shared" si="69"/>
        <v>0</v>
      </c>
      <c r="H1321" s="161">
        <f t="shared" si="70"/>
        <v>0</v>
      </c>
    </row>
    <row r="1322" ht="18" customHeight="1" spans="1:8">
      <c r="A1322" s="99" t="s">
        <v>1192</v>
      </c>
      <c r="B1322" s="164">
        <v>0</v>
      </c>
      <c r="C1322" s="97">
        <v>618</v>
      </c>
      <c r="D1322" s="97">
        <v>1578</v>
      </c>
      <c r="E1322" s="97">
        <v>769</v>
      </c>
      <c r="F1322" s="161">
        <f t="shared" si="68"/>
        <v>0</v>
      </c>
      <c r="G1322" s="161">
        <f t="shared" si="69"/>
        <v>124.433656957929</v>
      </c>
      <c r="H1322" s="161">
        <f t="shared" si="70"/>
        <v>-51.2674271229404</v>
      </c>
    </row>
    <row r="1323" ht="18" customHeight="1" spans="1:8">
      <c r="A1323" s="99" t="s">
        <v>1193</v>
      </c>
      <c r="B1323" s="164">
        <v>300</v>
      </c>
      <c r="C1323" s="97">
        <v>0</v>
      </c>
      <c r="D1323" s="97">
        <v>0</v>
      </c>
      <c r="E1323" s="97">
        <v>0</v>
      </c>
      <c r="F1323" s="161">
        <f t="shared" si="68"/>
        <v>0</v>
      </c>
      <c r="G1323" s="161">
        <f t="shared" si="69"/>
        <v>0</v>
      </c>
      <c r="H1323" s="161">
        <f t="shared" si="70"/>
        <v>0</v>
      </c>
    </row>
    <row r="1324" ht="18" customHeight="1" spans="1:8">
      <c r="A1324" s="99" t="s">
        <v>1194</v>
      </c>
      <c r="B1324" s="164">
        <f>SUM(B1325:B1329)</f>
        <v>0</v>
      </c>
      <c r="C1324" s="174">
        <f>SUM(C1325:C1329)</f>
        <v>0</v>
      </c>
      <c r="D1324" s="97">
        <f>SUM(D1325:D1329)</f>
        <v>0</v>
      </c>
      <c r="E1324" s="97">
        <f>SUM(E1325:E1329)</f>
        <v>0</v>
      </c>
      <c r="F1324" s="161">
        <f t="shared" si="68"/>
        <v>0</v>
      </c>
      <c r="G1324" s="161">
        <f t="shared" si="69"/>
        <v>0</v>
      </c>
      <c r="H1324" s="161">
        <f t="shared" si="70"/>
        <v>0</v>
      </c>
    </row>
    <row r="1325" ht="18" customHeight="1" spans="1:8">
      <c r="A1325" s="99" t="s">
        <v>202</v>
      </c>
      <c r="B1325" s="164">
        <v>0</v>
      </c>
      <c r="C1325" s="97">
        <v>0</v>
      </c>
      <c r="D1325" s="97">
        <v>0</v>
      </c>
      <c r="E1325" s="97">
        <v>0</v>
      </c>
      <c r="F1325" s="161">
        <f t="shared" si="68"/>
        <v>0</v>
      </c>
      <c r="G1325" s="161">
        <f t="shared" si="69"/>
        <v>0</v>
      </c>
      <c r="H1325" s="161">
        <f t="shared" si="70"/>
        <v>0</v>
      </c>
    </row>
    <row r="1326" ht="18" customHeight="1" spans="1:8">
      <c r="A1326" s="99" t="s">
        <v>203</v>
      </c>
      <c r="B1326" s="164">
        <v>0</v>
      </c>
      <c r="C1326" s="97">
        <v>0</v>
      </c>
      <c r="D1326" s="97">
        <v>0</v>
      </c>
      <c r="E1326" s="97">
        <v>0</v>
      </c>
      <c r="F1326" s="161">
        <f t="shared" si="68"/>
        <v>0</v>
      </c>
      <c r="G1326" s="161">
        <f t="shared" si="69"/>
        <v>0</v>
      </c>
      <c r="H1326" s="161">
        <f t="shared" si="70"/>
        <v>0</v>
      </c>
    </row>
    <row r="1327" ht="18" customHeight="1" spans="1:8">
      <c r="A1327" s="99" t="s">
        <v>204</v>
      </c>
      <c r="B1327" s="162">
        <v>0</v>
      </c>
      <c r="C1327" s="160">
        <v>0</v>
      </c>
      <c r="D1327" s="97">
        <v>0</v>
      </c>
      <c r="E1327" s="97">
        <v>0</v>
      </c>
      <c r="F1327" s="161">
        <f t="shared" si="68"/>
        <v>0</v>
      </c>
      <c r="G1327" s="161">
        <f t="shared" si="69"/>
        <v>0</v>
      </c>
      <c r="H1327" s="161">
        <f t="shared" si="70"/>
        <v>0</v>
      </c>
    </row>
    <row r="1328" ht="18" customHeight="1" spans="1:8">
      <c r="A1328" s="99" t="s">
        <v>1195</v>
      </c>
      <c r="B1328" s="164">
        <v>0</v>
      </c>
      <c r="C1328" s="97">
        <v>0</v>
      </c>
      <c r="D1328" s="97">
        <v>0</v>
      </c>
      <c r="E1328" s="97">
        <v>0</v>
      </c>
      <c r="F1328" s="161">
        <f t="shared" si="68"/>
        <v>0</v>
      </c>
      <c r="G1328" s="161">
        <f t="shared" si="69"/>
        <v>0</v>
      </c>
      <c r="H1328" s="161">
        <f t="shared" si="70"/>
        <v>0</v>
      </c>
    </row>
    <row r="1329" ht="18" customHeight="1" spans="1:8">
      <c r="A1329" s="99" t="s">
        <v>1196</v>
      </c>
      <c r="B1329" s="164">
        <v>0</v>
      </c>
      <c r="C1329" s="97">
        <v>0</v>
      </c>
      <c r="D1329" s="97">
        <v>0</v>
      </c>
      <c r="E1329" s="97">
        <v>0</v>
      </c>
      <c r="F1329" s="161">
        <f t="shared" si="68"/>
        <v>0</v>
      </c>
      <c r="G1329" s="161">
        <f t="shared" si="69"/>
        <v>0</v>
      </c>
      <c r="H1329" s="161">
        <f t="shared" si="70"/>
        <v>0</v>
      </c>
    </row>
    <row r="1330" ht="18" customHeight="1" spans="1:8">
      <c r="A1330" s="99" t="s">
        <v>1197</v>
      </c>
      <c r="B1330" s="164">
        <f>SUM(B1331:B1337)</f>
        <v>0</v>
      </c>
      <c r="C1330" s="174">
        <f>SUM(C1331:C1337)</f>
        <v>0</v>
      </c>
      <c r="D1330" s="97">
        <f>SUM(D1331:D1337)</f>
        <v>0</v>
      </c>
      <c r="E1330" s="97">
        <f>SUM(E1331:E1337)</f>
        <v>0</v>
      </c>
      <c r="F1330" s="161">
        <f t="shared" si="68"/>
        <v>0</v>
      </c>
      <c r="G1330" s="161">
        <f t="shared" si="69"/>
        <v>0</v>
      </c>
      <c r="H1330" s="161">
        <f t="shared" si="70"/>
        <v>0</v>
      </c>
    </row>
    <row r="1331" ht="18" customHeight="1" spans="1:8">
      <c r="A1331" s="99" t="s">
        <v>202</v>
      </c>
      <c r="B1331" s="97">
        <v>0</v>
      </c>
      <c r="C1331" s="97">
        <v>0</v>
      </c>
      <c r="D1331" s="97">
        <v>0</v>
      </c>
      <c r="E1331" s="97">
        <v>0</v>
      </c>
      <c r="F1331" s="161">
        <f t="shared" si="68"/>
        <v>0</v>
      </c>
      <c r="G1331" s="161">
        <f t="shared" si="69"/>
        <v>0</v>
      </c>
      <c r="H1331" s="161">
        <f t="shared" si="70"/>
        <v>0</v>
      </c>
    </row>
    <row r="1332" ht="18" customHeight="1" spans="1:8">
      <c r="A1332" s="99" t="s">
        <v>203</v>
      </c>
      <c r="B1332" s="97">
        <v>0</v>
      </c>
      <c r="C1332" s="97">
        <v>0</v>
      </c>
      <c r="D1332" s="97">
        <v>0</v>
      </c>
      <c r="E1332" s="97">
        <v>0</v>
      </c>
      <c r="F1332" s="161">
        <f t="shared" si="68"/>
        <v>0</v>
      </c>
      <c r="G1332" s="161">
        <f t="shared" si="69"/>
        <v>0</v>
      </c>
      <c r="H1332" s="161">
        <f t="shared" si="70"/>
        <v>0</v>
      </c>
    </row>
    <row r="1333" ht="18" customHeight="1" spans="1:8">
      <c r="A1333" s="99" t="s">
        <v>204</v>
      </c>
      <c r="B1333" s="97">
        <v>0</v>
      </c>
      <c r="C1333" s="97">
        <v>0</v>
      </c>
      <c r="D1333" s="97">
        <v>0</v>
      </c>
      <c r="E1333" s="97">
        <v>0</v>
      </c>
      <c r="F1333" s="161">
        <f t="shared" si="68"/>
        <v>0</v>
      </c>
      <c r="G1333" s="161">
        <f t="shared" si="69"/>
        <v>0</v>
      </c>
      <c r="H1333" s="161">
        <f t="shared" si="70"/>
        <v>0</v>
      </c>
    </row>
    <row r="1334" ht="18" customHeight="1" spans="1:8">
      <c r="A1334" s="99" t="s">
        <v>1198</v>
      </c>
      <c r="B1334" s="97">
        <v>0</v>
      </c>
      <c r="C1334" s="97">
        <v>0</v>
      </c>
      <c r="D1334" s="97">
        <v>0</v>
      </c>
      <c r="E1334" s="97">
        <v>0</v>
      </c>
      <c r="F1334" s="161">
        <f t="shared" si="68"/>
        <v>0</v>
      </c>
      <c r="G1334" s="161">
        <f t="shared" si="69"/>
        <v>0</v>
      </c>
      <c r="H1334" s="161">
        <f t="shared" si="70"/>
        <v>0</v>
      </c>
    </row>
    <row r="1335" ht="18" customHeight="1" spans="1:8">
      <c r="A1335" s="99" t="s">
        <v>1199</v>
      </c>
      <c r="B1335" s="97">
        <v>0</v>
      </c>
      <c r="C1335" s="97">
        <v>0</v>
      </c>
      <c r="D1335" s="97">
        <v>0</v>
      </c>
      <c r="E1335" s="97">
        <v>0</v>
      </c>
      <c r="F1335" s="161">
        <f t="shared" si="68"/>
        <v>0</v>
      </c>
      <c r="G1335" s="161">
        <f t="shared" si="69"/>
        <v>0</v>
      </c>
      <c r="H1335" s="161">
        <f t="shared" si="70"/>
        <v>0</v>
      </c>
    </row>
    <row r="1336" ht="18" customHeight="1" spans="1:8">
      <c r="A1336" s="99" t="s">
        <v>211</v>
      </c>
      <c r="B1336" s="97">
        <v>0</v>
      </c>
      <c r="C1336" s="97">
        <v>0</v>
      </c>
      <c r="D1336" s="97">
        <v>0</v>
      </c>
      <c r="E1336" s="97">
        <v>0</v>
      </c>
      <c r="F1336" s="161">
        <f t="shared" si="68"/>
        <v>0</v>
      </c>
      <c r="G1336" s="161">
        <f t="shared" si="69"/>
        <v>0</v>
      </c>
      <c r="H1336" s="161">
        <f t="shared" si="70"/>
        <v>0</v>
      </c>
    </row>
    <row r="1337" ht="18" customHeight="1" spans="1:8">
      <c r="A1337" s="99" t="s">
        <v>1200</v>
      </c>
      <c r="B1337" s="97">
        <v>0</v>
      </c>
      <c r="C1337" s="97">
        <v>0</v>
      </c>
      <c r="D1337" s="97">
        <v>0</v>
      </c>
      <c r="E1337" s="97">
        <v>0</v>
      </c>
      <c r="F1337" s="161">
        <f t="shared" si="68"/>
        <v>0</v>
      </c>
      <c r="G1337" s="161">
        <f t="shared" si="69"/>
        <v>0</v>
      </c>
      <c r="H1337" s="161">
        <f t="shared" si="70"/>
        <v>0</v>
      </c>
    </row>
    <row r="1338" ht="18" customHeight="1" spans="1:8">
      <c r="A1338" s="99" t="s">
        <v>1201</v>
      </c>
      <c r="B1338" s="164">
        <f>SUM(B1339:B1350)</f>
        <v>0</v>
      </c>
      <c r="C1338" s="174">
        <f>SUM(C1339:C1350)</f>
        <v>0</v>
      </c>
      <c r="D1338" s="97">
        <f>SUM(D1339:D1350)</f>
        <v>0</v>
      </c>
      <c r="E1338" s="97">
        <f>SUM(E1339:E1350)</f>
        <v>0</v>
      </c>
      <c r="F1338" s="161">
        <f t="shared" si="68"/>
        <v>0</v>
      </c>
      <c r="G1338" s="161">
        <f t="shared" si="69"/>
        <v>0</v>
      </c>
      <c r="H1338" s="161">
        <f t="shared" si="70"/>
        <v>0</v>
      </c>
    </row>
    <row r="1339" ht="18" customHeight="1" spans="1:8">
      <c r="A1339" s="99" t="s">
        <v>202</v>
      </c>
      <c r="B1339" s="97">
        <v>0</v>
      </c>
      <c r="C1339" s="97">
        <v>0</v>
      </c>
      <c r="D1339" s="97">
        <v>0</v>
      </c>
      <c r="E1339" s="97">
        <v>0</v>
      </c>
      <c r="F1339" s="161">
        <f t="shared" si="68"/>
        <v>0</v>
      </c>
      <c r="G1339" s="161">
        <f t="shared" si="69"/>
        <v>0</v>
      </c>
      <c r="H1339" s="161">
        <f t="shared" si="70"/>
        <v>0</v>
      </c>
    </row>
    <row r="1340" ht="18" customHeight="1" spans="1:8">
      <c r="A1340" s="99" t="s">
        <v>203</v>
      </c>
      <c r="B1340" s="97">
        <v>0</v>
      </c>
      <c r="C1340" s="97">
        <v>0</v>
      </c>
      <c r="D1340" s="97">
        <v>0</v>
      </c>
      <c r="E1340" s="97">
        <v>0</v>
      </c>
      <c r="F1340" s="161">
        <f t="shared" si="68"/>
        <v>0</v>
      </c>
      <c r="G1340" s="161">
        <f t="shared" si="69"/>
        <v>0</v>
      </c>
      <c r="H1340" s="161">
        <f t="shared" si="70"/>
        <v>0</v>
      </c>
    </row>
    <row r="1341" ht="18" customHeight="1" spans="1:8">
      <c r="A1341" s="99" t="s">
        <v>204</v>
      </c>
      <c r="B1341" s="97">
        <v>0</v>
      </c>
      <c r="C1341" s="97">
        <v>0</v>
      </c>
      <c r="D1341" s="97">
        <v>0</v>
      </c>
      <c r="E1341" s="97">
        <v>0</v>
      </c>
      <c r="F1341" s="161">
        <f t="shared" si="68"/>
        <v>0</v>
      </c>
      <c r="G1341" s="161">
        <f t="shared" si="69"/>
        <v>0</v>
      </c>
      <c r="H1341" s="161">
        <f t="shared" si="70"/>
        <v>0</v>
      </c>
    </row>
    <row r="1342" ht="18" customHeight="1" spans="1:8">
      <c r="A1342" s="99" t="s">
        <v>1202</v>
      </c>
      <c r="B1342" s="97">
        <v>0</v>
      </c>
      <c r="C1342" s="97">
        <v>0</v>
      </c>
      <c r="D1342" s="97">
        <v>0</v>
      </c>
      <c r="E1342" s="97">
        <v>0</v>
      </c>
      <c r="F1342" s="161">
        <f t="shared" si="68"/>
        <v>0</v>
      </c>
      <c r="G1342" s="161">
        <f t="shared" si="69"/>
        <v>0</v>
      </c>
      <c r="H1342" s="161">
        <f t="shared" si="70"/>
        <v>0</v>
      </c>
    </row>
    <row r="1343" ht="18" customHeight="1" spans="1:8">
      <c r="A1343" s="99" t="s">
        <v>1203</v>
      </c>
      <c r="B1343" s="97">
        <v>0</v>
      </c>
      <c r="C1343" s="97">
        <v>0</v>
      </c>
      <c r="D1343" s="97">
        <v>0</v>
      </c>
      <c r="E1343" s="97">
        <v>0</v>
      </c>
      <c r="F1343" s="161">
        <f t="shared" si="68"/>
        <v>0</v>
      </c>
      <c r="G1343" s="161">
        <f t="shared" si="69"/>
        <v>0</v>
      </c>
      <c r="H1343" s="161">
        <f t="shared" si="70"/>
        <v>0</v>
      </c>
    </row>
    <row r="1344" ht="18" customHeight="1" spans="1:8">
      <c r="A1344" s="99" t="s">
        <v>1204</v>
      </c>
      <c r="B1344" s="97">
        <v>0</v>
      </c>
      <c r="C1344" s="97">
        <v>0</v>
      </c>
      <c r="D1344" s="97">
        <v>0</v>
      </c>
      <c r="E1344" s="97">
        <v>0</v>
      </c>
      <c r="F1344" s="161">
        <f t="shared" si="68"/>
        <v>0</v>
      </c>
      <c r="G1344" s="161">
        <f t="shared" si="69"/>
        <v>0</v>
      </c>
      <c r="H1344" s="161">
        <f t="shared" si="70"/>
        <v>0</v>
      </c>
    </row>
    <row r="1345" ht="18" customHeight="1" spans="1:8">
      <c r="A1345" s="99" t="s">
        <v>1205</v>
      </c>
      <c r="B1345" s="97">
        <v>0</v>
      </c>
      <c r="C1345" s="97">
        <v>0</v>
      </c>
      <c r="D1345" s="97">
        <v>0</v>
      </c>
      <c r="E1345" s="97">
        <v>0</v>
      </c>
      <c r="F1345" s="161">
        <f t="shared" si="68"/>
        <v>0</v>
      </c>
      <c r="G1345" s="161">
        <f t="shared" si="69"/>
        <v>0</v>
      </c>
      <c r="H1345" s="161">
        <f t="shared" si="70"/>
        <v>0</v>
      </c>
    </row>
    <row r="1346" ht="18" customHeight="1" spans="1:8">
      <c r="A1346" s="99" t="s">
        <v>1206</v>
      </c>
      <c r="B1346" s="97">
        <v>0</v>
      </c>
      <c r="C1346" s="97">
        <v>0</v>
      </c>
      <c r="D1346" s="97">
        <v>0</v>
      </c>
      <c r="E1346" s="97">
        <v>0</v>
      </c>
      <c r="F1346" s="161">
        <f t="shared" si="68"/>
        <v>0</v>
      </c>
      <c r="G1346" s="161">
        <f t="shared" si="69"/>
        <v>0</v>
      </c>
      <c r="H1346" s="161">
        <f t="shared" si="70"/>
        <v>0</v>
      </c>
    </row>
    <row r="1347" ht="18" customHeight="1" spans="1:8">
      <c r="A1347" s="99" t="s">
        <v>1207</v>
      </c>
      <c r="B1347" s="97">
        <v>0</v>
      </c>
      <c r="C1347" s="97">
        <v>0</v>
      </c>
      <c r="D1347" s="97">
        <v>0</v>
      </c>
      <c r="E1347" s="97">
        <v>0</v>
      </c>
      <c r="F1347" s="161">
        <f t="shared" si="68"/>
        <v>0</v>
      </c>
      <c r="G1347" s="161">
        <f t="shared" si="69"/>
        <v>0</v>
      </c>
      <c r="H1347" s="161">
        <f t="shared" si="70"/>
        <v>0</v>
      </c>
    </row>
    <row r="1348" ht="18" customHeight="1" spans="1:8">
      <c r="A1348" s="99" t="s">
        <v>1208</v>
      </c>
      <c r="B1348" s="97">
        <v>0</v>
      </c>
      <c r="C1348" s="97">
        <v>0</v>
      </c>
      <c r="D1348" s="97">
        <v>0</v>
      </c>
      <c r="E1348" s="97">
        <v>0</v>
      </c>
      <c r="F1348" s="161">
        <f t="shared" si="68"/>
        <v>0</v>
      </c>
      <c r="G1348" s="161">
        <f t="shared" si="69"/>
        <v>0</v>
      </c>
      <c r="H1348" s="161">
        <f t="shared" si="70"/>
        <v>0</v>
      </c>
    </row>
    <row r="1349" ht="18" customHeight="1" spans="1:8">
      <c r="A1349" s="99" t="s">
        <v>1209</v>
      </c>
      <c r="B1349" s="97">
        <v>0</v>
      </c>
      <c r="C1349" s="97">
        <v>0</v>
      </c>
      <c r="D1349" s="97">
        <v>0</v>
      </c>
      <c r="E1349" s="97">
        <v>0</v>
      </c>
      <c r="F1349" s="161">
        <f t="shared" ref="F1349:F1378" si="71">IF(B1349&lt;&gt;0,(E1349/B1349)*100,0)</f>
        <v>0</v>
      </c>
      <c r="G1349" s="161">
        <f t="shared" ref="G1349:G1378" si="72">IF(C1349&lt;&gt;0,(E1349/C1349)*100,0)</f>
        <v>0</v>
      </c>
      <c r="H1349" s="161">
        <f t="shared" ref="H1349:H1378" si="73">IF(D1349&lt;&gt;0,(E1349/D1349-1)*100,0)</f>
        <v>0</v>
      </c>
    </row>
    <row r="1350" ht="18" customHeight="1" spans="1:8">
      <c r="A1350" s="99" t="s">
        <v>1210</v>
      </c>
      <c r="B1350" s="160">
        <v>0</v>
      </c>
      <c r="C1350" s="160">
        <v>0</v>
      </c>
      <c r="D1350" s="97">
        <v>0</v>
      </c>
      <c r="E1350" s="97">
        <v>0</v>
      </c>
      <c r="F1350" s="161">
        <f t="shared" si="71"/>
        <v>0</v>
      </c>
      <c r="G1350" s="161">
        <f t="shared" si="72"/>
        <v>0</v>
      </c>
      <c r="H1350" s="161">
        <f t="shared" si="73"/>
        <v>0</v>
      </c>
    </row>
    <row r="1351" ht="18" customHeight="1" spans="1:8">
      <c r="A1351" s="99" t="s">
        <v>1211</v>
      </c>
      <c r="B1351" s="164">
        <f>SUM(B1352:B1354)</f>
        <v>1200</v>
      </c>
      <c r="C1351" s="174">
        <f>SUM(C1352:C1354)</f>
        <v>31</v>
      </c>
      <c r="D1351" s="97">
        <f>SUM(D1352:D1354)</f>
        <v>0</v>
      </c>
      <c r="E1351" s="97">
        <f>SUM(E1352:E1354)</f>
        <v>29</v>
      </c>
      <c r="F1351" s="161">
        <f t="shared" si="71"/>
        <v>2.41666666666667</v>
      </c>
      <c r="G1351" s="161">
        <f t="shared" si="72"/>
        <v>93.5483870967742</v>
      </c>
      <c r="H1351" s="161">
        <f t="shared" si="73"/>
        <v>0</v>
      </c>
    </row>
    <row r="1352" ht="18" customHeight="1" spans="1:8">
      <c r="A1352" s="99" t="s">
        <v>1212</v>
      </c>
      <c r="B1352" s="162">
        <v>0</v>
      </c>
      <c r="C1352" s="160">
        <v>31</v>
      </c>
      <c r="D1352" s="97"/>
      <c r="E1352" s="97">
        <v>29</v>
      </c>
      <c r="F1352" s="161">
        <f t="shared" si="71"/>
        <v>0</v>
      </c>
      <c r="G1352" s="161">
        <f t="shared" si="72"/>
        <v>93.5483870967742</v>
      </c>
      <c r="H1352" s="161">
        <f t="shared" si="73"/>
        <v>0</v>
      </c>
    </row>
    <row r="1353" ht="18" customHeight="1" spans="1:8">
      <c r="A1353" s="99" t="s">
        <v>1213</v>
      </c>
      <c r="B1353" s="162">
        <v>0</v>
      </c>
      <c r="C1353" s="160">
        <v>0</v>
      </c>
      <c r="D1353" s="97">
        <v>0</v>
      </c>
      <c r="E1353" s="97">
        <v>0</v>
      </c>
      <c r="F1353" s="161">
        <f t="shared" si="71"/>
        <v>0</v>
      </c>
      <c r="G1353" s="161">
        <f t="shared" si="72"/>
        <v>0</v>
      </c>
      <c r="H1353" s="161">
        <f t="shared" si="73"/>
        <v>0</v>
      </c>
    </row>
    <row r="1354" ht="18" customHeight="1" spans="1:8">
      <c r="A1354" s="99" t="s">
        <v>1214</v>
      </c>
      <c r="B1354" s="164">
        <v>1200</v>
      </c>
      <c r="C1354" s="97">
        <v>0</v>
      </c>
      <c r="D1354" s="97">
        <v>0</v>
      </c>
      <c r="E1354" s="97">
        <v>0</v>
      </c>
      <c r="F1354" s="161">
        <f t="shared" si="71"/>
        <v>0</v>
      </c>
      <c r="G1354" s="161">
        <f t="shared" si="72"/>
        <v>0</v>
      </c>
      <c r="H1354" s="161">
        <f t="shared" si="73"/>
        <v>0</v>
      </c>
    </row>
    <row r="1355" ht="18" customHeight="1" spans="1:8">
      <c r="A1355" s="99" t="s">
        <v>1215</v>
      </c>
      <c r="B1355" s="164">
        <f>SUM(B1356:B1360)</f>
        <v>60</v>
      </c>
      <c r="C1355" s="174">
        <f>SUM(C1356:C1360)</f>
        <v>301</v>
      </c>
      <c r="D1355" s="97">
        <f>SUM(D1356:D1360)</f>
        <v>37</v>
      </c>
      <c r="E1355" s="97">
        <f>SUM(E1356:E1360)</f>
        <v>297</v>
      </c>
      <c r="F1355" s="161">
        <f t="shared" si="71"/>
        <v>495</v>
      </c>
      <c r="G1355" s="161">
        <f t="shared" si="72"/>
        <v>98.671096345515</v>
      </c>
      <c r="H1355" s="161">
        <f t="shared" si="73"/>
        <v>702.702702702703</v>
      </c>
    </row>
    <row r="1356" ht="18" customHeight="1" spans="1:8">
      <c r="A1356" s="99" t="s">
        <v>1216</v>
      </c>
      <c r="B1356" s="97">
        <v>0</v>
      </c>
      <c r="C1356" s="97">
        <v>274</v>
      </c>
      <c r="D1356" s="97"/>
      <c r="E1356" s="97">
        <v>260</v>
      </c>
      <c r="F1356" s="161">
        <f t="shared" si="71"/>
        <v>0</v>
      </c>
      <c r="G1356" s="161">
        <f t="shared" si="72"/>
        <v>94.8905109489051</v>
      </c>
      <c r="H1356" s="161">
        <f t="shared" si="73"/>
        <v>0</v>
      </c>
    </row>
    <row r="1357" ht="18" customHeight="1" spans="1:8">
      <c r="A1357" s="99" t="s">
        <v>1217</v>
      </c>
      <c r="B1357" s="97">
        <v>30</v>
      </c>
      <c r="C1357" s="97">
        <v>27</v>
      </c>
      <c r="D1357" s="97">
        <v>10</v>
      </c>
      <c r="E1357" s="97">
        <v>10</v>
      </c>
      <c r="F1357" s="161">
        <f t="shared" si="71"/>
        <v>33.3333333333333</v>
      </c>
      <c r="G1357" s="161">
        <f t="shared" si="72"/>
        <v>37.037037037037</v>
      </c>
      <c r="H1357" s="161">
        <f t="shared" si="73"/>
        <v>0</v>
      </c>
    </row>
    <row r="1358" ht="18" customHeight="1" spans="1:8">
      <c r="A1358" s="99" t="s">
        <v>1218</v>
      </c>
      <c r="B1358" s="97">
        <v>0</v>
      </c>
      <c r="C1358" s="97">
        <v>0</v>
      </c>
      <c r="D1358" s="97">
        <v>0</v>
      </c>
      <c r="E1358" s="97">
        <v>27</v>
      </c>
      <c r="F1358" s="161">
        <f t="shared" si="71"/>
        <v>0</v>
      </c>
      <c r="G1358" s="161">
        <f t="shared" si="72"/>
        <v>0</v>
      </c>
      <c r="H1358" s="161">
        <f t="shared" si="73"/>
        <v>0</v>
      </c>
    </row>
    <row r="1359" ht="18" customHeight="1" spans="1:8">
      <c r="A1359" s="99" t="s">
        <v>1219</v>
      </c>
      <c r="B1359" s="97">
        <v>0</v>
      </c>
      <c r="C1359" s="97">
        <v>0</v>
      </c>
      <c r="D1359" s="97"/>
      <c r="E1359" s="97">
        <v>0</v>
      </c>
      <c r="F1359" s="161">
        <f t="shared" si="71"/>
        <v>0</v>
      </c>
      <c r="G1359" s="161">
        <f t="shared" si="72"/>
        <v>0</v>
      </c>
      <c r="H1359" s="161">
        <f t="shared" si="73"/>
        <v>0</v>
      </c>
    </row>
    <row r="1360" ht="18" customHeight="1" spans="1:8">
      <c r="A1360" s="99" t="s">
        <v>1220</v>
      </c>
      <c r="B1360" s="97">
        <v>30</v>
      </c>
      <c r="C1360" s="97">
        <v>0</v>
      </c>
      <c r="D1360" s="97">
        <v>27</v>
      </c>
      <c r="E1360" s="97">
        <v>0</v>
      </c>
      <c r="F1360" s="161">
        <f t="shared" si="71"/>
        <v>0</v>
      </c>
      <c r="G1360" s="161">
        <f t="shared" si="72"/>
        <v>0</v>
      </c>
      <c r="H1360" s="161">
        <f t="shared" si="73"/>
        <v>-100</v>
      </c>
    </row>
    <row r="1361" ht="18" customHeight="1" spans="1:8">
      <c r="A1361" s="99" t="s">
        <v>1221</v>
      </c>
      <c r="B1361" s="97">
        <v>0</v>
      </c>
      <c r="C1361" s="97">
        <v>415</v>
      </c>
      <c r="D1361" s="97"/>
      <c r="E1361" s="97">
        <v>364</v>
      </c>
      <c r="F1361" s="161">
        <f t="shared" si="71"/>
        <v>0</v>
      </c>
      <c r="G1361" s="161">
        <f t="shared" si="72"/>
        <v>87.710843373494</v>
      </c>
      <c r="H1361" s="161">
        <f t="shared" si="73"/>
        <v>0</v>
      </c>
    </row>
    <row r="1362" ht="18" customHeight="1" spans="1:8">
      <c r="A1362" s="99" t="s">
        <v>177</v>
      </c>
      <c r="B1362" s="164">
        <f>B1363</f>
        <v>0</v>
      </c>
      <c r="C1362" s="174">
        <f>C1363</f>
        <v>29</v>
      </c>
      <c r="D1362" s="97">
        <f>D1363</f>
        <v>0</v>
      </c>
      <c r="E1362" s="97">
        <f>E1363</f>
        <v>25</v>
      </c>
      <c r="F1362" s="161">
        <f t="shared" si="71"/>
        <v>0</v>
      </c>
      <c r="G1362" s="161">
        <f t="shared" si="72"/>
        <v>86.2068965517241</v>
      </c>
      <c r="H1362" s="161">
        <f t="shared" si="73"/>
        <v>0</v>
      </c>
    </row>
    <row r="1363" ht="18" customHeight="1" spans="1:8">
      <c r="A1363" s="99" t="s">
        <v>1222</v>
      </c>
      <c r="B1363" s="164">
        <f>B1364</f>
        <v>0</v>
      </c>
      <c r="C1363" s="174">
        <f>C1364</f>
        <v>29</v>
      </c>
      <c r="D1363" s="97">
        <f>D1364</f>
        <v>0</v>
      </c>
      <c r="E1363" s="97">
        <f>E1364</f>
        <v>25</v>
      </c>
      <c r="F1363" s="161">
        <f t="shared" si="71"/>
        <v>0</v>
      </c>
      <c r="G1363" s="161">
        <f t="shared" si="72"/>
        <v>86.2068965517241</v>
      </c>
      <c r="H1363" s="161">
        <f t="shared" si="73"/>
        <v>0</v>
      </c>
    </row>
    <row r="1364" ht="18" customHeight="1" spans="1:8">
      <c r="A1364" s="99" t="s">
        <v>1223</v>
      </c>
      <c r="B1364" s="97"/>
      <c r="C1364" s="97">
        <v>29</v>
      </c>
      <c r="D1364" s="97"/>
      <c r="E1364" s="97">
        <v>25</v>
      </c>
      <c r="F1364" s="161">
        <f t="shared" si="71"/>
        <v>0</v>
      </c>
      <c r="G1364" s="161">
        <f t="shared" si="72"/>
        <v>86.2068965517241</v>
      </c>
      <c r="H1364" s="161">
        <f t="shared" si="73"/>
        <v>0</v>
      </c>
    </row>
    <row r="1365" ht="18" customHeight="1" spans="1:8">
      <c r="A1365" s="99" t="s">
        <v>176</v>
      </c>
      <c r="B1365" s="164">
        <v>6000</v>
      </c>
      <c r="C1365" s="174">
        <v>0</v>
      </c>
      <c r="D1365" s="97"/>
      <c r="E1365" s="97"/>
      <c r="F1365" s="161">
        <f t="shared" si="71"/>
        <v>0</v>
      </c>
      <c r="G1365" s="161">
        <f t="shared" si="72"/>
        <v>0</v>
      </c>
      <c r="H1365" s="161">
        <f t="shared" si="73"/>
        <v>0</v>
      </c>
    </row>
    <row r="1366" ht="18" customHeight="1" spans="1:8">
      <c r="A1366" s="99" t="s">
        <v>178</v>
      </c>
      <c r="B1366" s="164">
        <f>SUM(B1367,B1368,B1369)</f>
        <v>40051</v>
      </c>
      <c r="C1366" s="174">
        <f>SUM(C1367,C1368,C1369)</f>
        <v>22415</v>
      </c>
      <c r="D1366" s="97">
        <f>SUM(D1367,D1368,D1369)</f>
        <v>21861</v>
      </c>
      <c r="E1366" s="97">
        <f>SUM(E1367,E1368,E1369)</f>
        <v>25055</v>
      </c>
      <c r="F1366" s="161">
        <f t="shared" si="71"/>
        <v>62.5577388829243</v>
      </c>
      <c r="G1366" s="161">
        <f t="shared" si="72"/>
        <v>111.777827347758</v>
      </c>
      <c r="H1366" s="161">
        <f t="shared" si="73"/>
        <v>14.6104935730296</v>
      </c>
    </row>
    <row r="1367" ht="18" customHeight="1" spans="1:8">
      <c r="A1367" s="99" t="s">
        <v>1224</v>
      </c>
      <c r="B1367" s="97">
        <v>0</v>
      </c>
      <c r="C1367" s="97">
        <v>0</v>
      </c>
      <c r="D1367" s="97">
        <v>0</v>
      </c>
      <c r="E1367" s="97">
        <v>0</v>
      </c>
      <c r="F1367" s="161">
        <f t="shared" si="71"/>
        <v>0</v>
      </c>
      <c r="G1367" s="161">
        <f t="shared" si="72"/>
        <v>0</v>
      </c>
      <c r="H1367" s="161">
        <f t="shared" si="73"/>
        <v>0</v>
      </c>
    </row>
    <row r="1368" ht="18" customHeight="1" spans="1:8">
      <c r="A1368" s="99" t="s">
        <v>1225</v>
      </c>
      <c r="B1368" s="97">
        <v>0</v>
      </c>
      <c r="C1368" s="97">
        <v>0</v>
      </c>
      <c r="D1368" s="97">
        <v>0</v>
      </c>
      <c r="E1368" s="97">
        <v>0</v>
      </c>
      <c r="F1368" s="161">
        <f t="shared" si="71"/>
        <v>0</v>
      </c>
      <c r="G1368" s="161">
        <f t="shared" si="72"/>
        <v>0</v>
      </c>
      <c r="H1368" s="161">
        <f t="shared" si="73"/>
        <v>0</v>
      </c>
    </row>
    <row r="1369" ht="18" customHeight="1" spans="1:8">
      <c r="A1369" s="99" t="s">
        <v>1226</v>
      </c>
      <c r="B1369" s="164">
        <f>SUM(B1370:B1373)</f>
        <v>40051</v>
      </c>
      <c r="C1369" s="174">
        <f>SUM(C1370:C1373)</f>
        <v>22415</v>
      </c>
      <c r="D1369" s="97">
        <f>SUM(D1370:D1373)</f>
        <v>21861</v>
      </c>
      <c r="E1369" s="97">
        <f>SUM(E1370:E1373)</f>
        <v>25055</v>
      </c>
      <c r="F1369" s="161">
        <f t="shared" si="71"/>
        <v>62.5577388829243</v>
      </c>
      <c r="G1369" s="161">
        <f t="shared" si="72"/>
        <v>111.777827347758</v>
      </c>
      <c r="H1369" s="161">
        <f t="shared" si="73"/>
        <v>14.6104935730296</v>
      </c>
    </row>
    <row r="1370" ht="18" customHeight="1" spans="1:8">
      <c r="A1370" s="99" t="s">
        <v>1227</v>
      </c>
      <c r="B1370" s="160">
        <v>40051</v>
      </c>
      <c r="C1370" s="160">
        <v>22415</v>
      </c>
      <c r="D1370" s="97">
        <v>21861</v>
      </c>
      <c r="E1370" s="97">
        <v>25055</v>
      </c>
      <c r="F1370" s="161">
        <f t="shared" si="71"/>
        <v>62.5577388829243</v>
      </c>
      <c r="G1370" s="161">
        <f t="shared" si="72"/>
        <v>111.777827347758</v>
      </c>
      <c r="H1370" s="161">
        <f t="shared" si="73"/>
        <v>14.6104935730296</v>
      </c>
    </row>
    <row r="1371" ht="18" customHeight="1" spans="1:8">
      <c r="A1371" s="99" t="s">
        <v>1228</v>
      </c>
      <c r="B1371" s="160">
        <v>0</v>
      </c>
      <c r="C1371" s="160">
        <v>0</v>
      </c>
      <c r="D1371" s="97">
        <v>0</v>
      </c>
      <c r="E1371" s="97">
        <v>0</v>
      </c>
      <c r="F1371" s="161">
        <f t="shared" si="71"/>
        <v>0</v>
      </c>
      <c r="G1371" s="161">
        <f t="shared" si="72"/>
        <v>0</v>
      </c>
      <c r="H1371" s="161">
        <f t="shared" si="73"/>
        <v>0</v>
      </c>
    </row>
    <row r="1372" ht="18" customHeight="1" spans="1:8">
      <c r="A1372" s="99" t="s">
        <v>1229</v>
      </c>
      <c r="B1372" s="160">
        <v>0</v>
      </c>
      <c r="C1372" s="160">
        <v>0</v>
      </c>
      <c r="D1372" s="97">
        <v>0</v>
      </c>
      <c r="E1372" s="97">
        <v>0</v>
      </c>
      <c r="F1372" s="161">
        <f t="shared" si="71"/>
        <v>0</v>
      </c>
      <c r="G1372" s="161">
        <f t="shared" si="72"/>
        <v>0</v>
      </c>
      <c r="H1372" s="161">
        <f t="shared" si="73"/>
        <v>0</v>
      </c>
    </row>
    <row r="1373" ht="18" customHeight="1" spans="1:8">
      <c r="A1373" s="99" t="s">
        <v>1230</v>
      </c>
      <c r="B1373" s="160">
        <v>0</v>
      </c>
      <c r="C1373" s="160">
        <v>0</v>
      </c>
      <c r="D1373" s="97">
        <v>0</v>
      </c>
      <c r="E1373" s="97">
        <v>0</v>
      </c>
      <c r="F1373" s="161">
        <f t="shared" si="71"/>
        <v>0</v>
      </c>
      <c r="G1373" s="161">
        <f t="shared" si="72"/>
        <v>0</v>
      </c>
      <c r="H1373" s="161">
        <f t="shared" si="73"/>
        <v>0</v>
      </c>
    </row>
    <row r="1374" ht="18" customHeight="1" spans="1:8">
      <c r="A1374" s="99" t="s">
        <v>179</v>
      </c>
      <c r="B1374" s="164">
        <f>B1375+B1376+B1377</f>
        <v>200</v>
      </c>
      <c r="C1374" s="174">
        <f>C1375+C1376+C1377</f>
        <v>0</v>
      </c>
      <c r="D1374" s="97">
        <f>D1375+D1376+D1377</f>
        <v>87</v>
      </c>
      <c r="E1374" s="97">
        <f>E1375+E1376+E1377</f>
        <v>175</v>
      </c>
      <c r="F1374" s="161">
        <f t="shared" si="71"/>
        <v>87.5</v>
      </c>
      <c r="G1374" s="161">
        <f t="shared" si="72"/>
        <v>0</v>
      </c>
      <c r="H1374" s="161">
        <f t="shared" si="73"/>
        <v>101.149425287356</v>
      </c>
    </row>
    <row r="1375" ht="18" customHeight="1" spans="1:8">
      <c r="A1375" s="99" t="s">
        <v>1231</v>
      </c>
      <c r="B1375" s="97">
        <v>0</v>
      </c>
      <c r="C1375" s="97">
        <v>0</v>
      </c>
      <c r="D1375" s="97">
        <v>0</v>
      </c>
      <c r="E1375" s="97">
        <v>0</v>
      </c>
      <c r="F1375" s="161">
        <f t="shared" si="71"/>
        <v>0</v>
      </c>
      <c r="G1375" s="161">
        <f t="shared" si="72"/>
        <v>0</v>
      </c>
      <c r="H1375" s="161">
        <f t="shared" si="73"/>
        <v>0</v>
      </c>
    </row>
    <row r="1376" ht="18" customHeight="1" spans="1:8">
      <c r="A1376" s="99" t="s">
        <v>1232</v>
      </c>
      <c r="B1376" s="160">
        <v>0</v>
      </c>
      <c r="C1376" s="160">
        <v>0</v>
      </c>
      <c r="D1376" s="97">
        <v>0</v>
      </c>
      <c r="E1376" s="97">
        <v>0</v>
      </c>
      <c r="F1376" s="161">
        <f t="shared" si="71"/>
        <v>0</v>
      </c>
      <c r="G1376" s="161">
        <f t="shared" si="72"/>
        <v>0</v>
      </c>
      <c r="H1376" s="161">
        <f t="shared" si="73"/>
        <v>0</v>
      </c>
    </row>
    <row r="1377" ht="18" customHeight="1" spans="1:8">
      <c r="A1377" s="99" t="s">
        <v>1233</v>
      </c>
      <c r="B1377" s="160">
        <v>200</v>
      </c>
      <c r="C1377" s="160"/>
      <c r="D1377" s="97">
        <v>87</v>
      </c>
      <c r="E1377" s="97">
        <v>175</v>
      </c>
      <c r="F1377" s="161">
        <f t="shared" si="71"/>
        <v>87.5</v>
      </c>
      <c r="G1377" s="161">
        <f t="shared" si="72"/>
        <v>0</v>
      </c>
      <c r="H1377" s="161">
        <f t="shared" si="73"/>
        <v>101.149425287356</v>
      </c>
    </row>
    <row r="1378" s="93" customFormat="1" ht="18" customHeight="1" spans="1:8">
      <c r="A1378" s="95" t="s">
        <v>1234</v>
      </c>
      <c r="B1378" s="100">
        <f>SUBTOTAL(9,B5,B289,B308,B397,B452,B508,B564,B682,B753,B832,B855,B980,B1044,B1110,B1130,B1169,B1234,B1252,B1305,B1365,B1369,B1374)</f>
        <v>575000</v>
      </c>
      <c r="C1378" s="100">
        <f>SUBTOTAL(9,C5,C289,C308,C397,C452,C508,C564,C682,C753,C832,C855,C980,C1044,C1110,C1130,C1169,C1234,C1252,C1305,C1365,C1369,C1374,C1362)</f>
        <v>580000</v>
      </c>
      <c r="D1378" s="100">
        <f>SUBTOTAL(9,D5,D289,D308,D397,D452,D508,D564,D682,D753,D832,D855,D980,D1044,D1110,D1130,D1169,D1234,D1252,D1305,D1365,D1369,D1374,D1362)</f>
        <v>552058</v>
      </c>
      <c r="E1378" s="100">
        <f>SUBTOTAL(9,E5,E289,E308,E397,E452,E508,E564,E682,E753,E832,E855,E980,E1044,E1110,E1130,E1169,E1234,E1252,E1305,E1365,E1369,E1374,E1362)</f>
        <v>560369</v>
      </c>
      <c r="F1378" s="195">
        <f t="shared" si="71"/>
        <v>97.4554782608696</v>
      </c>
      <c r="G1378" s="195">
        <f t="shared" si="72"/>
        <v>96.6153448275862</v>
      </c>
      <c r="H1378" s="195">
        <f t="shared" si="73"/>
        <v>1.50545775987305</v>
      </c>
    </row>
    <row r="1380" spans="1:6">
      <c r="A1380" s="196" t="s">
        <v>80</v>
      </c>
      <c r="B1380" s="197"/>
      <c r="C1380" s="197"/>
      <c r="D1380" s="197"/>
      <c r="E1380" s="197"/>
      <c r="F1380" s="197"/>
    </row>
  </sheetData>
  <mergeCells count="2">
    <mergeCell ref="A2:H2"/>
    <mergeCell ref="A1380:F1380"/>
  </mergeCells>
  <dataValidations count="1">
    <dataValidation type="custom" allowBlank="1" showInputMessage="1" showErrorMessage="1" errorTitle="提示" error="对不起，此处只能输入数字。" sqref="B15 C18 C27 B36 C51 B52 B53 C62 B63 B71 C73 C85 B90 C119 C128 C151 C161 C174 C197 C210 C218 B331 C362 C371 B384 C394 C403 C411 C419 B433 B452 C463 B469 C471 B472 B483 B485 C534 C557 B566 C576 C592 B612 B613 B619 B620 B625 B626 B627 B633 B634 B639 B647 B648 B651 B664 B666 B667 B673 B674 B675 B679 B683 C688 B689 B693 B694 B702 B704 B715 B717 B718 B724 B729 B733 B734 B736 B739 B748 B749 B750 B756 B763 B764 C765 C771 C775 B777 C781 B789 C790 C794 C802 C821 C824 C829 B837 B895 B896 B898 B900 B904 B905 B908 B910 B912 B928 B931 B938 B943 B948 B950 B952 B954 B960 B979 B982 B1004 C1005 C1009 B1036 B1056 B1061 B1077 B1121 B1218 B1236 B1254 B1288 B1293 B1318 B1330 B1351 B1355 B1365 B7:B14 B16:B17 B19:B20 B21:B22 B23:B26 B28:B33 B34:B35 B37:B38 B40:B43 B44:B45 B46:B49 B54:B56 B57:B58 B59:B60 B64:B68 B69:B70 B74:B83 B86:B89 B105:B117 B120:B126 B129:B137 B152:B159 B162:B172 B175:B179 B182:B186 B198:B201 B204:B208 B211:B216 B219:B223 B226:B229 B232:B235 B238:B241 B250:B253 B299:B307 B312:B317 B318:B320 B322:B330 B333:B338 B340:B342 B352:B360 B363:B370 B372:B382 B435:B436 B438:B442 B444:B445 B447:B450 B509:B512 B524:B529 B545:B548 B550:B553 B555:B556 B558:B560 B562:B564 B568:B571 B574:B575 B577:B586 B588:B590 B593:B594 B596:B602 B603:B608 B610:B611 B614:B617 B621:B622 B623:B624 B628:B630 B635:B636 B637:B638 B640:B642 B644:B645 B649:B650 B652:B653 B655:B656 B657:B660 B661:B662 B668:B669 B670:B671 B677:B678 B680:B681 B684:B687 B690:B692 B696:B700 B706:B708 B710:B714 B719:B720 B721:B723 B726:B728 B731:B732 B742:B743 B745:B746 B759:B760 B761:B762 B766:B770 B773:B774 B782:B787 B791:B793 B795:B797 B799:B800 B803:B804 B806:B807 B809:B814 B816:B819 B822:B823 B834:B835 B838:B839 B841:B842 B860:B862 B864:B869 B874:B875 B882:B884 B886:B890 B892:B893 B902:B903 B913:B914 B915:B922 B923:B926 B932:B935 B940:B941 B945:B946 B955:B959 B961:B964 B965:B966 B968:B970 B971:B973 B975:B977 B980:B981 B984:B1003 B1015:B1023 B1025:B1027 B1037:B1040 B1079:B1080 B1083:B1089 B1098:B1103 B1105:B1109 B1110:B1111 B1113:B1120 B1122:B1126 B1128:B1129 B1139:B1140 B1142:B1143 B1154:B1159 B1161:B1162 B1171:B1176 B1178:B1182 B1183:B1188 B1220:B1225 B1227:B1232 B1234:B1235 B1238:B1243 B1246:B1247 B1256:B1261 B1263:B1267 B1281:B1284 B1286:B1287 B1290:B1292 B1312:B1317 B1319:B1323 B1324:B1328 B1353:B1354 B1356:B1360">
      <formula1>OR(B7="",ISNUMBER(B7))</formula1>
    </dataValidation>
  </dataValidations>
  <pageMargins left="0.699305555555556" right="0.699305555555556"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5"/>
  </sheetPr>
  <dimension ref="A1:E29"/>
  <sheetViews>
    <sheetView showZeros="0" workbookViewId="0">
      <selection activeCell="B6" sqref="B6"/>
    </sheetView>
  </sheetViews>
  <sheetFormatPr defaultColWidth="9" defaultRowHeight="14.4" outlineLevelCol="4"/>
  <cols>
    <col min="1" max="1" width="16.8796296296296" style="92" customWidth="1"/>
    <col min="2" max="5" width="22.3796296296296" style="92" customWidth="1"/>
    <col min="6" max="16384" width="9" style="92"/>
  </cols>
  <sheetData>
    <row r="1" ht="17" customHeight="1" spans="1:1">
      <c r="A1" s="92" t="s">
        <v>1235</v>
      </c>
    </row>
    <row r="2" ht="22.2" spans="1:5">
      <c r="A2" s="151" t="s">
        <v>5</v>
      </c>
      <c r="B2" s="151"/>
      <c r="C2" s="151"/>
      <c r="D2" s="151"/>
      <c r="E2" s="151"/>
    </row>
    <row r="3" spans="1:5">
      <c r="A3" s="152"/>
      <c r="B3" s="152"/>
      <c r="C3" s="152"/>
      <c r="D3" s="152"/>
      <c r="E3" s="153" t="s">
        <v>200</v>
      </c>
    </row>
    <row r="4" ht="30" customHeight="1" spans="1:5">
      <c r="A4" s="154" t="s">
        <v>1236</v>
      </c>
      <c r="B4" s="154" t="s">
        <v>31</v>
      </c>
      <c r="C4" s="154" t="s">
        <v>182</v>
      </c>
      <c r="D4" s="154" t="s">
        <v>183</v>
      </c>
      <c r="E4" s="154" t="s">
        <v>184</v>
      </c>
    </row>
    <row r="5" ht="18" customHeight="1" spans="1:5">
      <c r="A5" s="148"/>
      <c r="B5" s="149">
        <f>SUM(C5:E5)</f>
        <v>0</v>
      </c>
      <c r="C5" s="149"/>
      <c r="D5" s="149"/>
      <c r="E5" s="149"/>
    </row>
    <row r="6" ht="18" customHeight="1" spans="1:5">
      <c r="A6" s="148"/>
      <c r="B6" s="149">
        <f>SUM(C6:E6)</f>
        <v>0</v>
      </c>
      <c r="C6" s="149"/>
      <c r="D6" s="149"/>
      <c r="E6" s="149"/>
    </row>
    <row r="7" ht="18" customHeight="1" spans="1:5">
      <c r="A7" s="148"/>
      <c r="B7" s="149"/>
      <c r="C7" s="149"/>
      <c r="D7" s="149"/>
      <c r="E7" s="149"/>
    </row>
    <row r="8" ht="18" customHeight="1" spans="1:5">
      <c r="A8" s="148"/>
      <c r="B8" s="149"/>
      <c r="C8" s="149"/>
      <c r="D8" s="149"/>
      <c r="E8" s="149"/>
    </row>
    <row r="9" ht="18" customHeight="1" spans="1:5">
      <c r="A9" s="148"/>
      <c r="B9" s="149">
        <f>SUM(C9:E9)</f>
        <v>0</v>
      </c>
      <c r="C9" s="149"/>
      <c r="D9" s="149"/>
      <c r="E9" s="149"/>
    </row>
    <row r="10" ht="18" customHeight="1" spans="1:5">
      <c r="A10" s="148"/>
      <c r="B10" s="149"/>
      <c r="C10" s="149"/>
      <c r="D10" s="149"/>
      <c r="E10" s="149"/>
    </row>
    <row r="11" ht="18" customHeight="1" spans="1:5">
      <c r="A11" s="148"/>
      <c r="B11" s="149"/>
      <c r="C11" s="149"/>
      <c r="D11" s="149"/>
      <c r="E11" s="149"/>
    </row>
    <row r="12" ht="18" customHeight="1" spans="1:5">
      <c r="A12" s="148"/>
      <c r="B12" s="149"/>
      <c r="C12" s="149"/>
      <c r="D12" s="149"/>
      <c r="E12" s="149"/>
    </row>
    <row r="13" ht="18" customHeight="1" spans="1:5">
      <c r="A13" s="148"/>
      <c r="B13" s="149"/>
      <c r="C13" s="149"/>
      <c r="D13" s="149"/>
      <c r="E13" s="149"/>
    </row>
    <row r="14" ht="18" customHeight="1" spans="1:5">
      <c r="A14" s="148"/>
      <c r="B14" s="149"/>
      <c r="C14" s="149"/>
      <c r="D14" s="149"/>
      <c r="E14" s="149"/>
    </row>
    <row r="15" ht="18" customHeight="1" spans="1:5">
      <c r="A15" s="148"/>
      <c r="B15" s="149"/>
      <c r="C15" s="149"/>
      <c r="D15" s="149"/>
      <c r="E15" s="149"/>
    </row>
    <row r="16" ht="18" customHeight="1" spans="1:5">
      <c r="A16" s="148"/>
      <c r="B16" s="149">
        <f t="shared" ref="B16:B41" si="0">SUM(C16:E16)</f>
        <v>0</v>
      </c>
      <c r="C16" s="149"/>
      <c r="D16" s="149"/>
      <c r="E16" s="149"/>
    </row>
    <row r="17" ht="18" customHeight="1" spans="1:5">
      <c r="A17" s="148"/>
      <c r="B17" s="149">
        <f t="shared" si="0"/>
        <v>0</v>
      </c>
      <c r="C17" s="149"/>
      <c r="D17" s="149"/>
      <c r="E17" s="149"/>
    </row>
    <row r="18" ht="18" customHeight="1" spans="1:5">
      <c r="A18" s="148"/>
      <c r="B18" s="149">
        <f t="shared" si="0"/>
        <v>0</v>
      </c>
      <c r="C18" s="149"/>
      <c r="D18" s="149"/>
      <c r="E18" s="149"/>
    </row>
    <row r="19" ht="18" customHeight="1" spans="1:5">
      <c r="A19" s="148"/>
      <c r="B19" s="149">
        <f t="shared" si="0"/>
        <v>0</v>
      </c>
      <c r="C19" s="149"/>
      <c r="D19" s="149"/>
      <c r="E19" s="149"/>
    </row>
    <row r="20" ht="18" customHeight="1" spans="1:5">
      <c r="A20" s="148"/>
      <c r="B20" s="149">
        <f t="shared" si="0"/>
        <v>0</v>
      </c>
      <c r="C20" s="149"/>
      <c r="D20" s="149"/>
      <c r="E20" s="149"/>
    </row>
    <row r="21" ht="18" customHeight="1" spans="1:5">
      <c r="A21" s="148"/>
      <c r="B21" s="149">
        <f t="shared" si="0"/>
        <v>0</v>
      </c>
      <c r="C21" s="149"/>
      <c r="D21" s="149"/>
      <c r="E21" s="149"/>
    </row>
    <row r="22" ht="18" customHeight="1" spans="1:5">
      <c r="A22" s="148"/>
      <c r="B22" s="149">
        <f t="shared" si="0"/>
        <v>0</v>
      </c>
      <c r="C22" s="149"/>
      <c r="D22" s="149"/>
      <c r="E22" s="149"/>
    </row>
    <row r="23" ht="18" customHeight="1" spans="1:5">
      <c r="A23" s="148"/>
      <c r="B23" s="149">
        <f t="shared" si="0"/>
        <v>0</v>
      </c>
      <c r="C23" s="149"/>
      <c r="D23" s="149"/>
      <c r="E23" s="149"/>
    </row>
    <row r="24" ht="18" customHeight="1" spans="1:5">
      <c r="A24" s="148"/>
      <c r="B24" s="149">
        <f t="shared" si="0"/>
        <v>0</v>
      </c>
      <c r="C24" s="149"/>
      <c r="D24" s="149"/>
      <c r="E24" s="149"/>
    </row>
    <row r="25" ht="18" customHeight="1" spans="1:5">
      <c r="A25" s="148"/>
      <c r="B25" s="149">
        <f t="shared" si="0"/>
        <v>0</v>
      </c>
      <c r="C25" s="149"/>
      <c r="D25" s="149"/>
      <c r="E25" s="149"/>
    </row>
    <row r="26" ht="18" customHeight="1" spans="1:5">
      <c r="A26" s="148"/>
      <c r="B26" s="149">
        <f t="shared" si="0"/>
        <v>0</v>
      </c>
      <c r="C26" s="149"/>
      <c r="D26" s="149"/>
      <c r="E26" s="149"/>
    </row>
    <row r="27" ht="18" customHeight="1" spans="1:5">
      <c r="A27" s="148" t="s">
        <v>1237</v>
      </c>
      <c r="B27" s="149">
        <f>SUM(B5:B26)</f>
        <v>0</v>
      </c>
      <c r="C27" s="149">
        <f>SUM(C5:C26)</f>
        <v>0</v>
      </c>
      <c r="D27" s="149">
        <f>SUM(D5:D26)</f>
        <v>0</v>
      </c>
      <c r="E27" s="149">
        <f>SUM(E5:E26)</f>
        <v>0</v>
      </c>
    </row>
    <row r="28" spans="1:5">
      <c r="A28" s="155"/>
      <c r="B28" s="155"/>
      <c r="C28" s="155"/>
      <c r="D28" s="155"/>
      <c r="E28" s="155"/>
    </row>
    <row r="29" ht="124" customHeight="1" spans="1:5">
      <c r="A29" s="140" t="s">
        <v>1238</v>
      </c>
      <c r="B29" s="140"/>
      <c r="C29" s="140"/>
      <c r="D29" s="140"/>
      <c r="E29" s="140"/>
    </row>
  </sheetData>
  <mergeCells count="2">
    <mergeCell ref="A2:E2"/>
    <mergeCell ref="A29:E29"/>
  </mergeCells>
  <pageMargins left="0.699305555555556" right="0.699305555555556"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5"/>
  </sheetPr>
  <dimension ref="A1:S26"/>
  <sheetViews>
    <sheetView workbookViewId="0">
      <selection activeCell="A2" sqref="A2:S2"/>
    </sheetView>
  </sheetViews>
  <sheetFormatPr defaultColWidth="9" defaultRowHeight="14.4"/>
  <cols>
    <col min="1" max="19" width="8" customWidth="1"/>
  </cols>
  <sheetData>
    <row r="1" ht="16" customHeight="1" spans="1:1">
      <c r="A1" t="s">
        <v>1239</v>
      </c>
    </row>
    <row r="2" ht="24" spans="1:19">
      <c r="A2" s="141" t="s">
        <v>6</v>
      </c>
      <c r="B2" s="141"/>
      <c r="C2" s="141"/>
      <c r="D2" s="141"/>
      <c r="E2" s="141"/>
      <c r="F2" s="141"/>
      <c r="G2" s="141"/>
      <c r="H2" s="141"/>
      <c r="I2" s="141"/>
      <c r="J2" s="141"/>
      <c r="K2" s="141"/>
      <c r="L2" s="141"/>
      <c r="M2" s="141"/>
      <c r="N2" s="141"/>
      <c r="O2" s="141"/>
      <c r="P2" s="141"/>
      <c r="Q2" s="141"/>
      <c r="R2" s="141"/>
      <c r="S2" s="141"/>
    </row>
    <row r="3" spans="1:19">
      <c r="A3" s="142"/>
      <c r="B3" s="142"/>
      <c r="C3" s="142"/>
      <c r="D3" s="142"/>
      <c r="E3" s="142"/>
      <c r="F3" s="142"/>
      <c r="G3" s="143"/>
      <c r="H3" s="142"/>
      <c r="I3" s="142"/>
      <c r="J3" s="143"/>
      <c r="K3" s="142"/>
      <c r="L3" s="142"/>
      <c r="M3" s="143"/>
      <c r="N3" s="142"/>
      <c r="O3" s="142"/>
      <c r="P3" s="142"/>
      <c r="Q3" s="142"/>
      <c r="R3" s="142"/>
      <c r="S3" s="143" t="s">
        <v>200</v>
      </c>
    </row>
    <row r="4" s="30" customFormat="1" ht="57.6" spans="1:19">
      <c r="A4" s="144" t="s">
        <v>1236</v>
      </c>
      <c r="B4" s="144" t="s">
        <v>31</v>
      </c>
      <c r="C4" s="144" t="s">
        <v>1240</v>
      </c>
      <c r="D4" s="144" t="s">
        <v>1241</v>
      </c>
      <c r="E4" s="144" t="s">
        <v>1242</v>
      </c>
      <c r="F4" s="144" t="s">
        <v>1243</v>
      </c>
      <c r="G4" s="144" t="s">
        <v>1244</v>
      </c>
      <c r="H4" s="144" t="s">
        <v>1245</v>
      </c>
      <c r="I4" s="144" t="s">
        <v>1246</v>
      </c>
      <c r="J4" s="144" t="s">
        <v>1247</v>
      </c>
      <c r="K4" s="144" t="s">
        <v>1248</v>
      </c>
      <c r="L4" s="144" t="s">
        <v>1249</v>
      </c>
      <c r="M4" s="144" t="s">
        <v>1250</v>
      </c>
      <c r="N4" s="144" t="s">
        <v>1251</v>
      </c>
      <c r="O4" s="144" t="s">
        <v>1252</v>
      </c>
      <c r="P4" s="144" t="s">
        <v>1253</v>
      </c>
      <c r="Q4" s="144" t="s">
        <v>1254</v>
      </c>
      <c r="R4" s="144" t="s">
        <v>1255</v>
      </c>
      <c r="S4" s="144" t="s">
        <v>1256</v>
      </c>
    </row>
    <row r="5" ht="18" customHeight="1" spans="1:19">
      <c r="A5" s="145"/>
      <c r="B5" s="146"/>
      <c r="C5" s="146"/>
      <c r="D5" s="146"/>
      <c r="E5" s="146"/>
      <c r="F5" s="146"/>
      <c r="G5" s="146"/>
      <c r="H5" s="146"/>
      <c r="I5" s="146"/>
      <c r="J5" s="146"/>
      <c r="K5" s="146"/>
      <c r="L5" s="146"/>
      <c r="M5" s="146"/>
      <c r="N5" s="146"/>
      <c r="O5" s="146"/>
      <c r="P5" s="146"/>
      <c r="Q5" s="146"/>
      <c r="R5" s="146"/>
      <c r="S5" s="146"/>
    </row>
    <row r="6" ht="18" customHeight="1" spans="1:19">
      <c r="A6" s="145"/>
      <c r="B6" s="146"/>
      <c r="C6" s="146"/>
      <c r="D6" s="146"/>
      <c r="E6" s="146"/>
      <c r="F6" s="146"/>
      <c r="G6" s="146"/>
      <c r="H6" s="146"/>
      <c r="I6" s="146"/>
      <c r="J6" s="146"/>
      <c r="K6" s="146"/>
      <c r="L6" s="146"/>
      <c r="M6" s="146"/>
      <c r="N6" s="146"/>
      <c r="O6" s="146"/>
      <c r="P6" s="146"/>
      <c r="Q6" s="146"/>
      <c r="R6" s="146"/>
      <c r="S6" s="146"/>
    </row>
    <row r="7" ht="18" customHeight="1" spans="1:19">
      <c r="A7" s="145"/>
      <c r="B7" s="146"/>
      <c r="C7" s="146"/>
      <c r="D7" s="146"/>
      <c r="E7" s="146"/>
      <c r="F7" s="146"/>
      <c r="G7" s="146"/>
      <c r="H7" s="146"/>
      <c r="I7" s="146"/>
      <c r="J7" s="146"/>
      <c r="K7" s="146"/>
      <c r="L7" s="146"/>
      <c r="M7" s="146"/>
      <c r="N7" s="146"/>
      <c r="O7" s="146"/>
      <c r="P7" s="146"/>
      <c r="Q7" s="146"/>
      <c r="R7" s="146"/>
      <c r="S7" s="146"/>
    </row>
    <row r="8" ht="18" customHeight="1" spans="1:19">
      <c r="A8" s="145"/>
      <c r="B8" s="146"/>
      <c r="C8" s="146"/>
      <c r="D8" s="146"/>
      <c r="E8" s="146"/>
      <c r="F8" s="146"/>
      <c r="G8" s="146"/>
      <c r="H8" s="146"/>
      <c r="I8" s="146"/>
      <c r="J8" s="146"/>
      <c r="K8" s="146"/>
      <c r="L8" s="146"/>
      <c r="M8" s="146"/>
      <c r="N8" s="146"/>
      <c r="O8" s="146"/>
      <c r="P8" s="146"/>
      <c r="Q8" s="146"/>
      <c r="R8" s="146"/>
      <c r="S8" s="146"/>
    </row>
    <row r="9" ht="18" customHeight="1" spans="1:19">
      <c r="A9" s="145"/>
      <c r="B9" s="146"/>
      <c r="C9" s="146"/>
      <c r="D9" s="146"/>
      <c r="E9" s="146"/>
      <c r="F9" s="146"/>
      <c r="G9" s="146"/>
      <c r="H9" s="146"/>
      <c r="I9" s="146"/>
      <c r="J9" s="146"/>
      <c r="K9" s="146"/>
      <c r="L9" s="146"/>
      <c r="M9" s="146"/>
      <c r="N9" s="146"/>
      <c r="O9" s="146"/>
      <c r="P9" s="146"/>
      <c r="Q9" s="146"/>
      <c r="R9" s="146"/>
      <c r="S9" s="146"/>
    </row>
    <row r="10" ht="18" customHeight="1" spans="1:19">
      <c r="A10" s="145"/>
      <c r="B10" s="146"/>
      <c r="C10" s="146"/>
      <c r="D10" s="146"/>
      <c r="E10" s="146"/>
      <c r="F10" s="146"/>
      <c r="G10" s="146"/>
      <c r="H10" s="146"/>
      <c r="I10" s="146"/>
      <c r="J10" s="146"/>
      <c r="K10" s="146"/>
      <c r="L10" s="146"/>
      <c r="M10" s="146"/>
      <c r="N10" s="146"/>
      <c r="O10" s="146"/>
      <c r="P10" s="146"/>
      <c r="Q10" s="146"/>
      <c r="R10" s="146"/>
      <c r="S10" s="146"/>
    </row>
    <row r="11" ht="18" customHeight="1" spans="1:19">
      <c r="A11" s="145"/>
      <c r="B11" s="146"/>
      <c r="C11" s="146"/>
      <c r="D11" s="146"/>
      <c r="E11" s="146"/>
      <c r="F11" s="146"/>
      <c r="G11" s="146"/>
      <c r="H11" s="146"/>
      <c r="I11" s="146"/>
      <c r="J11" s="146"/>
      <c r="K11" s="146"/>
      <c r="L11" s="146"/>
      <c r="M11" s="146"/>
      <c r="N11" s="146"/>
      <c r="O11" s="146"/>
      <c r="P11" s="146"/>
      <c r="Q11" s="146"/>
      <c r="R11" s="146"/>
      <c r="S11" s="146"/>
    </row>
    <row r="12" ht="18" customHeight="1" spans="1:19">
      <c r="A12" s="145"/>
      <c r="B12" s="146"/>
      <c r="C12" s="146"/>
      <c r="D12" s="146"/>
      <c r="E12" s="146"/>
      <c r="F12" s="146"/>
      <c r="G12" s="146"/>
      <c r="H12" s="146"/>
      <c r="I12" s="146"/>
      <c r="J12" s="146"/>
      <c r="K12" s="146"/>
      <c r="L12" s="146"/>
      <c r="M12" s="146"/>
      <c r="N12" s="146"/>
      <c r="O12" s="146"/>
      <c r="P12" s="146"/>
      <c r="Q12" s="146"/>
      <c r="R12" s="146"/>
      <c r="S12" s="146"/>
    </row>
    <row r="13" ht="18" customHeight="1" spans="1:19">
      <c r="A13" s="145"/>
      <c r="B13" s="146"/>
      <c r="C13" s="146"/>
      <c r="D13" s="146"/>
      <c r="E13" s="146"/>
      <c r="F13" s="146"/>
      <c r="G13" s="146"/>
      <c r="H13" s="146"/>
      <c r="I13" s="146"/>
      <c r="J13" s="146"/>
      <c r="K13" s="146"/>
      <c r="L13" s="146"/>
      <c r="M13" s="146"/>
      <c r="N13" s="146"/>
      <c r="O13" s="146"/>
      <c r="P13" s="146"/>
      <c r="Q13" s="146"/>
      <c r="R13" s="146"/>
      <c r="S13" s="146"/>
    </row>
    <row r="14" ht="18" customHeight="1" spans="1:19">
      <c r="A14" s="145"/>
      <c r="B14" s="146"/>
      <c r="C14" s="146"/>
      <c r="D14" s="146"/>
      <c r="E14" s="146"/>
      <c r="F14" s="146"/>
      <c r="G14" s="146"/>
      <c r="H14" s="146"/>
      <c r="I14" s="146"/>
      <c r="J14" s="146"/>
      <c r="K14" s="146"/>
      <c r="L14" s="146"/>
      <c r="M14" s="146"/>
      <c r="N14" s="146"/>
      <c r="O14" s="146"/>
      <c r="P14" s="146"/>
      <c r="Q14" s="146"/>
      <c r="R14" s="146"/>
      <c r="S14" s="146"/>
    </row>
    <row r="15" ht="18" customHeight="1" spans="1:19">
      <c r="A15" s="145"/>
      <c r="B15" s="146"/>
      <c r="C15" s="146"/>
      <c r="D15" s="146"/>
      <c r="E15" s="146"/>
      <c r="F15" s="146"/>
      <c r="G15" s="146"/>
      <c r="H15" s="146"/>
      <c r="I15" s="146"/>
      <c r="J15" s="146"/>
      <c r="K15" s="146"/>
      <c r="L15" s="146"/>
      <c r="M15" s="146"/>
      <c r="N15" s="146"/>
      <c r="O15" s="146"/>
      <c r="P15" s="146"/>
      <c r="Q15" s="146"/>
      <c r="R15" s="146"/>
      <c r="S15" s="146"/>
    </row>
    <row r="16" ht="18" customHeight="1" spans="1:19">
      <c r="A16" s="145"/>
      <c r="B16" s="146"/>
      <c r="C16" s="146"/>
      <c r="D16" s="146"/>
      <c r="E16" s="146"/>
      <c r="F16" s="146"/>
      <c r="G16" s="146"/>
      <c r="H16" s="146"/>
      <c r="I16" s="146"/>
      <c r="J16" s="146"/>
      <c r="K16" s="146"/>
      <c r="L16" s="146"/>
      <c r="M16" s="146"/>
      <c r="N16" s="146"/>
      <c r="O16" s="146"/>
      <c r="P16" s="146"/>
      <c r="Q16" s="146"/>
      <c r="R16" s="146"/>
      <c r="S16" s="146"/>
    </row>
    <row r="17" ht="18" customHeight="1" spans="1:19">
      <c r="A17" s="145"/>
      <c r="B17" s="146"/>
      <c r="C17" s="146"/>
      <c r="D17" s="146"/>
      <c r="E17" s="146"/>
      <c r="F17" s="146"/>
      <c r="G17" s="146"/>
      <c r="H17" s="146"/>
      <c r="I17" s="146"/>
      <c r="J17" s="146"/>
      <c r="K17" s="146"/>
      <c r="L17" s="146"/>
      <c r="M17" s="146"/>
      <c r="N17" s="146"/>
      <c r="O17" s="146"/>
      <c r="P17" s="146"/>
      <c r="Q17" s="146"/>
      <c r="R17" s="146"/>
      <c r="S17" s="146"/>
    </row>
    <row r="18" ht="18" customHeight="1" spans="1:19">
      <c r="A18" s="145"/>
      <c r="B18" s="146"/>
      <c r="C18" s="146"/>
      <c r="D18" s="146"/>
      <c r="E18" s="146"/>
      <c r="F18" s="146"/>
      <c r="G18" s="146"/>
      <c r="H18" s="146"/>
      <c r="I18" s="146"/>
      <c r="J18" s="146"/>
      <c r="K18" s="146"/>
      <c r="L18" s="146"/>
      <c r="M18" s="146"/>
      <c r="N18" s="146"/>
      <c r="O18" s="146"/>
      <c r="P18" s="146"/>
      <c r="Q18" s="146"/>
      <c r="R18" s="146"/>
      <c r="S18" s="146"/>
    </row>
    <row r="19" ht="18" customHeight="1" spans="1:19">
      <c r="A19" s="145"/>
      <c r="B19" s="146"/>
      <c r="C19" s="146"/>
      <c r="D19" s="146"/>
      <c r="E19" s="146"/>
      <c r="F19" s="146"/>
      <c r="G19" s="146"/>
      <c r="H19" s="146"/>
      <c r="I19" s="146"/>
      <c r="J19" s="146"/>
      <c r="K19" s="146"/>
      <c r="L19" s="146"/>
      <c r="M19" s="146"/>
      <c r="N19" s="146"/>
      <c r="O19" s="146"/>
      <c r="P19" s="146"/>
      <c r="Q19" s="146"/>
      <c r="R19" s="146"/>
      <c r="S19" s="146"/>
    </row>
    <row r="20" ht="18" customHeight="1" spans="1:19">
      <c r="A20" s="145"/>
      <c r="B20" s="146"/>
      <c r="C20" s="146"/>
      <c r="D20" s="146"/>
      <c r="E20" s="146"/>
      <c r="F20" s="146"/>
      <c r="G20" s="146"/>
      <c r="H20" s="146"/>
      <c r="I20" s="146"/>
      <c r="J20" s="146"/>
      <c r="K20" s="146"/>
      <c r="L20" s="146"/>
      <c r="M20" s="146"/>
      <c r="N20" s="146"/>
      <c r="O20" s="146"/>
      <c r="P20" s="146"/>
      <c r="Q20" s="146"/>
      <c r="R20" s="146"/>
      <c r="S20" s="146"/>
    </row>
    <row r="21" ht="18" customHeight="1" spans="1:19">
      <c r="A21" s="145"/>
      <c r="B21" s="146"/>
      <c r="C21" s="146"/>
      <c r="D21" s="146"/>
      <c r="E21" s="146"/>
      <c r="F21" s="146"/>
      <c r="G21" s="146"/>
      <c r="H21" s="146"/>
      <c r="I21" s="146"/>
      <c r="J21" s="146"/>
      <c r="K21" s="146"/>
      <c r="L21" s="146"/>
      <c r="M21" s="146"/>
      <c r="N21" s="146"/>
      <c r="O21" s="146"/>
      <c r="P21" s="146"/>
      <c r="Q21" s="146"/>
      <c r="R21" s="146"/>
      <c r="S21" s="146"/>
    </row>
    <row r="22" ht="18" customHeight="1" spans="1:19">
      <c r="A22" s="145"/>
      <c r="B22" s="146"/>
      <c r="C22" s="146"/>
      <c r="D22" s="146"/>
      <c r="E22" s="146"/>
      <c r="F22" s="146"/>
      <c r="G22" s="146"/>
      <c r="H22" s="146"/>
      <c r="I22" s="146"/>
      <c r="J22" s="146"/>
      <c r="K22" s="146"/>
      <c r="L22" s="146"/>
      <c r="M22" s="146"/>
      <c r="N22" s="146"/>
      <c r="O22" s="146"/>
      <c r="P22" s="146"/>
      <c r="Q22" s="146"/>
      <c r="R22" s="146"/>
      <c r="S22" s="146"/>
    </row>
    <row r="23" ht="18" customHeight="1" spans="1:19">
      <c r="A23" s="145"/>
      <c r="B23" s="146"/>
      <c r="C23" s="146"/>
      <c r="D23" s="147"/>
      <c r="E23" s="147"/>
      <c r="F23" s="147"/>
      <c r="G23" s="147"/>
      <c r="H23" s="147"/>
      <c r="I23" s="147"/>
      <c r="J23" s="147"/>
      <c r="K23" s="147"/>
      <c r="L23" s="147"/>
      <c r="M23" s="147"/>
      <c r="N23" s="147"/>
      <c r="O23" s="147"/>
      <c r="P23" s="147"/>
      <c r="Q23" s="147"/>
      <c r="R23" s="147"/>
      <c r="S23" s="147"/>
    </row>
    <row r="24" s="92" customFormat="1" ht="18" customHeight="1" spans="1:19">
      <c r="A24" s="148" t="s">
        <v>1237</v>
      </c>
      <c r="B24" s="149"/>
      <c r="C24" s="149"/>
      <c r="D24" s="149"/>
      <c r="E24" s="149"/>
      <c r="F24" s="149"/>
      <c r="G24" s="149"/>
      <c r="H24" s="149"/>
      <c r="I24" s="149"/>
      <c r="J24" s="149"/>
      <c r="K24" s="149"/>
      <c r="L24" s="149"/>
      <c r="M24" s="149"/>
      <c r="N24" s="149"/>
      <c r="O24" s="149"/>
      <c r="P24" s="149"/>
      <c r="Q24" s="149"/>
      <c r="R24" s="149"/>
      <c r="S24" s="149"/>
    </row>
    <row r="25" spans="1:19">
      <c r="A25" s="30"/>
      <c r="B25" s="30"/>
      <c r="C25" s="30"/>
      <c r="D25" s="30"/>
      <c r="E25" s="30"/>
      <c r="F25" s="30"/>
      <c r="G25" s="30"/>
      <c r="H25" s="30"/>
      <c r="I25" s="30"/>
      <c r="J25" s="30"/>
      <c r="K25" s="30"/>
      <c r="L25" s="30"/>
      <c r="M25" s="30"/>
      <c r="N25" s="30"/>
      <c r="O25" s="30"/>
      <c r="P25" s="30"/>
      <c r="Q25" s="30"/>
      <c r="R25" s="30"/>
      <c r="S25" s="30"/>
    </row>
    <row r="26" ht="73" customHeight="1" spans="1:19">
      <c r="A26" s="150" t="s">
        <v>1257</v>
      </c>
      <c r="B26" s="150"/>
      <c r="C26" s="150"/>
      <c r="D26" s="150"/>
      <c r="E26" s="150"/>
      <c r="F26" s="150"/>
      <c r="G26" s="150"/>
      <c r="H26" s="150"/>
      <c r="I26" s="150"/>
      <c r="J26" s="150"/>
      <c r="K26" s="150"/>
      <c r="L26" s="150"/>
      <c r="M26" s="150"/>
      <c r="N26" s="150"/>
      <c r="O26" s="150"/>
      <c r="P26" s="150"/>
      <c r="Q26" s="150"/>
      <c r="R26" s="150"/>
      <c r="S26" s="150"/>
    </row>
  </sheetData>
  <mergeCells count="2">
    <mergeCell ref="A2:S2"/>
    <mergeCell ref="A26:S26"/>
  </mergeCells>
  <pageMargins left="0.700694444444445" right="0.700694444444445" top="0.751388888888889" bottom="0.751388888888889" header="0.297916666666667" footer="0.297916666666667"/>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5"/>
    <pageSetUpPr fitToPage="1"/>
  </sheetPr>
  <dimension ref="A1:O72"/>
  <sheetViews>
    <sheetView showZeros="0" workbookViewId="0">
      <selection activeCell="B4" sqref="B4:C4"/>
    </sheetView>
  </sheetViews>
  <sheetFormatPr defaultColWidth="9" defaultRowHeight="14.4"/>
  <cols>
    <col min="1" max="1" width="34.1296296296296" style="92" customWidth="1"/>
    <col min="2" max="9" width="9.87962962962963" style="92" customWidth="1"/>
    <col min="10" max="12" width="9" style="92"/>
    <col min="13" max="13" width="9.37962962962963" style="92"/>
    <col min="14" max="14" width="9" style="92"/>
    <col min="15" max="15" width="9.37962962962963" style="92"/>
    <col min="16" max="16384" width="9" style="92"/>
  </cols>
  <sheetData>
    <row r="1" spans="1:1">
      <c r="A1" s="92" t="s">
        <v>1258</v>
      </c>
    </row>
    <row r="2" ht="24" spans="1:15">
      <c r="A2" s="133" t="s">
        <v>1259</v>
      </c>
      <c r="B2" s="133"/>
      <c r="C2" s="133"/>
      <c r="D2" s="133"/>
      <c r="E2" s="133"/>
      <c r="F2" s="133"/>
      <c r="G2" s="133"/>
      <c r="H2" s="133"/>
      <c r="I2" s="133"/>
      <c r="J2" s="133"/>
      <c r="K2" s="133"/>
      <c r="L2" s="133"/>
      <c r="M2" s="133"/>
      <c r="N2" s="133"/>
      <c r="O2" s="133"/>
    </row>
    <row r="3" ht="18" customHeight="1" spans="1:15">
      <c r="A3" s="134"/>
      <c r="B3" s="134"/>
      <c r="C3" s="134"/>
      <c r="D3" s="134"/>
      <c r="E3" s="134"/>
      <c r="F3" s="134"/>
      <c r="G3" s="134"/>
      <c r="H3" s="134"/>
      <c r="I3" s="134"/>
      <c r="O3" s="81" t="s">
        <v>26</v>
      </c>
    </row>
    <row r="4" ht="29" customHeight="1" spans="1:15">
      <c r="A4" s="95" t="s">
        <v>1260</v>
      </c>
      <c r="B4" s="95" t="s">
        <v>28</v>
      </c>
      <c r="C4" s="95"/>
      <c r="D4" s="95" t="s">
        <v>29</v>
      </c>
      <c r="E4" s="95"/>
      <c r="F4" s="95" t="s">
        <v>30</v>
      </c>
      <c r="G4" s="95"/>
      <c r="H4" s="95" t="s">
        <v>31</v>
      </c>
      <c r="I4" s="95"/>
      <c r="J4" s="82" t="s">
        <v>1261</v>
      </c>
      <c r="K4" s="95"/>
      <c r="L4" s="82" t="s">
        <v>1262</v>
      </c>
      <c r="M4" s="95"/>
      <c r="N4" s="137" t="s">
        <v>34</v>
      </c>
      <c r="O4" s="116"/>
    </row>
    <row r="5" ht="36" spans="1:15">
      <c r="A5" s="135"/>
      <c r="B5" s="136" t="s">
        <v>180</v>
      </c>
      <c r="C5" s="136" t="s">
        <v>1263</v>
      </c>
      <c r="D5" s="136" t="s">
        <v>180</v>
      </c>
      <c r="E5" s="136" t="s">
        <v>1263</v>
      </c>
      <c r="F5" s="136" t="s">
        <v>180</v>
      </c>
      <c r="G5" s="136" t="s">
        <v>1263</v>
      </c>
      <c r="H5" s="136" t="s">
        <v>180</v>
      </c>
      <c r="I5" s="136" t="s">
        <v>1263</v>
      </c>
      <c r="J5" s="136" t="s">
        <v>180</v>
      </c>
      <c r="K5" s="136" t="s">
        <v>1263</v>
      </c>
      <c r="L5" s="136" t="s">
        <v>180</v>
      </c>
      <c r="M5" s="136" t="s">
        <v>1263</v>
      </c>
      <c r="N5" s="136" t="s">
        <v>180</v>
      </c>
      <c r="O5" s="136" t="s">
        <v>1263</v>
      </c>
    </row>
    <row r="6" ht="18.75" customHeight="1" spans="1:15">
      <c r="A6" s="86" t="s">
        <v>1264</v>
      </c>
      <c r="B6" s="100">
        <v>60245</v>
      </c>
      <c r="C6" s="100">
        <v>60245</v>
      </c>
      <c r="D6" s="100">
        <f>SUM(D7:D10)</f>
        <v>57107</v>
      </c>
      <c r="E6" s="100">
        <f>SUM(E7:E10)</f>
        <v>57107</v>
      </c>
      <c r="F6" s="100">
        <f>SUM(F7:F10)</f>
        <v>55096</v>
      </c>
      <c r="G6" s="100">
        <f>SUM(G7:G10)</f>
        <v>54921</v>
      </c>
      <c r="H6" s="100">
        <v>49769</v>
      </c>
      <c r="I6" s="100">
        <v>49769</v>
      </c>
      <c r="J6" s="101">
        <f t="shared" ref="J6:J69" si="0">IF(B6=0,0,(ROUND(H6/B6*100,1)))</f>
        <v>82.6</v>
      </c>
      <c r="K6" s="101">
        <f t="shared" ref="K6:K69" si="1">IF(C6=0,0,(ROUND(I6/C6*100,1)))</f>
        <v>82.6</v>
      </c>
      <c r="L6" s="101">
        <f t="shared" ref="L6:L69" si="2">IF(D6=0,0,(ROUND(H6/D6*100,1)))</f>
        <v>87.2</v>
      </c>
      <c r="M6" s="101">
        <f t="shared" ref="M6:M69" si="3">IF(E6=0,0,(ROUND(I6/E6*100,1)))</f>
        <v>87.2</v>
      </c>
      <c r="N6" s="138">
        <f t="shared" ref="N6:N69" si="4">IF(F6&lt;&gt;0,(H6/F6-1)*100,0)</f>
        <v>-9.66857848119646</v>
      </c>
      <c r="O6" s="138">
        <f t="shared" ref="O6:O69" si="5">IF(G6&lt;&gt;0,(I6/G6-1)*100,0)</f>
        <v>-9.38074689098888</v>
      </c>
    </row>
    <row r="7" ht="18.75" customHeight="1" spans="1:15">
      <c r="A7" s="83" t="s">
        <v>1265</v>
      </c>
      <c r="B7" s="97">
        <v>45245</v>
      </c>
      <c r="C7" s="97">
        <v>45245</v>
      </c>
      <c r="D7" s="97">
        <v>44247</v>
      </c>
      <c r="E7" s="97">
        <v>44247</v>
      </c>
      <c r="F7" s="97">
        <v>42593</v>
      </c>
      <c r="G7" s="97">
        <v>42418</v>
      </c>
      <c r="H7" s="97">
        <v>37590</v>
      </c>
      <c r="I7" s="97">
        <v>37590</v>
      </c>
      <c r="J7" s="98">
        <f t="shared" si="0"/>
        <v>83.1</v>
      </c>
      <c r="K7" s="98">
        <f t="shared" si="1"/>
        <v>83.1</v>
      </c>
      <c r="L7" s="98">
        <f t="shared" si="2"/>
        <v>85</v>
      </c>
      <c r="M7" s="98">
        <f t="shared" si="3"/>
        <v>85</v>
      </c>
      <c r="N7" s="139">
        <f t="shared" si="4"/>
        <v>-11.7460615594112</v>
      </c>
      <c r="O7" s="139">
        <f t="shared" si="5"/>
        <v>-11.3819604884719</v>
      </c>
    </row>
    <row r="8" ht="18.75" customHeight="1" spans="1:15">
      <c r="A8" s="83" t="s">
        <v>1266</v>
      </c>
      <c r="B8" s="97">
        <v>11000</v>
      </c>
      <c r="C8" s="97">
        <v>11000</v>
      </c>
      <c r="D8" s="97">
        <v>9510</v>
      </c>
      <c r="E8" s="97">
        <v>9510</v>
      </c>
      <c r="F8" s="97">
        <v>9220</v>
      </c>
      <c r="G8" s="97">
        <v>9220</v>
      </c>
      <c r="H8" s="97">
        <v>8885</v>
      </c>
      <c r="I8" s="97">
        <v>8885</v>
      </c>
      <c r="J8" s="98">
        <f t="shared" si="0"/>
        <v>80.8</v>
      </c>
      <c r="K8" s="98">
        <f t="shared" si="1"/>
        <v>80.8</v>
      </c>
      <c r="L8" s="98">
        <f t="shared" si="2"/>
        <v>93.4</v>
      </c>
      <c r="M8" s="98">
        <f t="shared" si="3"/>
        <v>93.4</v>
      </c>
      <c r="N8" s="139">
        <f t="shared" si="4"/>
        <v>-3.63340563991323</v>
      </c>
      <c r="O8" s="139">
        <f t="shared" si="5"/>
        <v>-3.63340563991323</v>
      </c>
    </row>
    <row r="9" ht="18.75" customHeight="1" spans="1:15">
      <c r="A9" s="83" t="s">
        <v>1267</v>
      </c>
      <c r="B9" s="97">
        <v>4000</v>
      </c>
      <c r="C9" s="97">
        <v>4000</v>
      </c>
      <c r="D9" s="97">
        <v>3250</v>
      </c>
      <c r="E9" s="97">
        <v>3250</v>
      </c>
      <c r="F9" s="97">
        <v>3282</v>
      </c>
      <c r="G9" s="97">
        <v>3282</v>
      </c>
      <c r="H9" s="97">
        <v>3294</v>
      </c>
      <c r="I9" s="97">
        <v>3294</v>
      </c>
      <c r="J9" s="98">
        <f t="shared" si="0"/>
        <v>82.4</v>
      </c>
      <c r="K9" s="98">
        <f t="shared" si="1"/>
        <v>82.4</v>
      </c>
      <c r="L9" s="98">
        <f t="shared" si="2"/>
        <v>101.4</v>
      </c>
      <c r="M9" s="98">
        <f t="shared" si="3"/>
        <v>101.4</v>
      </c>
      <c r="N9" s="139">
        <f t="shared" si="4"/>
        <v>0.365630712979881</v>
      </c>
      <c r="O9" s="139">
        <f t="shared" si="5"/>
        <v>0.365630712979881</v>
      </c>
    </row>
    <row r="10" ht="18.75" customHeight="1" spans="1:15">
      <c r="A10" s="83" t="s">
        <v>1268</v>
      </c>
      <c r="B10" s="97"/>
      <c r="C10" s="97"/>
      <c r="D10" s="97">
        <v>100</v>
      </c>
      <c r="E10" s="97">
        <v>100</v>
      </c>
      <c r="F10" s="97">
        <v>1</v>
      </c>
      <c r="G10" s="97">
        <v>1</v>
      </c>
      <c r="H10" s="97">
        <v>0</v>
      </c>
      <c r="I10" s="97">
        <v>0</v>
      </c>
      <c r="J10" s="98">
        <f t="shared" si="0"/>
        <v>0</v>
      </c>
      <c r="K10" s="98">
        <f t="shared" si="1"/>
        <v>0</v>
      </c>
      <c r="L10" s="98">
        <f t="shared" si="2"/>
        <v>0</v>
      </c>
      <c r="M10" s="98">
        <f t="shared" si="3"/>
        <v>0</v>
      </c>
      <c r="N10" s="139">
        <f t="shared" si="4"/>
        <v>-100</v>
      </c>
      <c r="O10" s="139">
        <f t="shared" si="5"/>
        <v>-100</v>
      </c>
    </row>
    <row r="11" ht="18.75" customHeight="1" spans="1:15">
      <c r="A11" s="86" t="s">
        <v>1269</v>
      </c>
      <c r="B11" s="100">
        <v>46883</v>
      </c>
      <c r="C11" s="100">
        <v>25730</v>
      </c>
      <c r="D11" s="100">
        <f>SUM(D12:D21)</f>
        <v>62654</v>
      </c>
      <c r="E11" s="100">
        <f>SUM(E12:E21)</f>
        <v>16453</v>
      </c>
      <c r="F11" s="100">
        <f>SUM(F12:F21)</f>
        <v>41849</v>
      </c>
      <c r="G11" s="100">
        <f>SUM(G12:G21)</f>
        <v>15558</v>
      </c>
      <c r="H11" s="100">
        <v>66245</v>
      </c>
      <c r="I11" s="100">
        <v>13725</v>
      </c>
      <c r="J11" s="101">
        <f t="shared" si="0"/>
        <v>141.3</v>
      </c>
      <c r="K11" s="101">
        <f t="shared" si="1"/>
        <v>53.3</v>
      </c>
      <c r="L11" s="101">
        <f t="shared" si="2"/>
        <v>105.7</v>
      </c>
      <c r="M11" s="101">
        <f t="shared" si="3"/>
        <v>83.4</v>
      </c>
      <c r="N11" s="138">
        <f t="shared" si="4"/>
        <v>58.2952997682143</v>
      </c>
      <c r="O11" s="138">
        <f t="shared" si="5"/>
        <v>-11.7817200154261</v>
      </c>
    </row>
    <row r="12" ht="18.75" customHeight="1" spans="1:15">
      <c r="A12" s="83" t="s">
        <v>1270</v>
      </c>
      <c r="B12" s="97">
        <v>12000</v>
      </c>
      <c r="C12" s="97">
        <v>10000</v>
      </c>
      <c r="D12" s="97">
        <v>29402</v>
      </c>
      <c r="E12" s="97">
        <v>6712</v>
      </c>
      <c r="F12" s="97">
        <v>10447</v>
      </c>
      <c r="G12" s="97">
        <v>6775</v>
      </c>
      <c r="H12" s="97">
        <v>32982</v>
      </c>
      <c r="I12" s="97">
        <v>7432</v>
      </c>
      <c r="J12" s="98">
        <f t="shared" si="0"/>
        <v>274.9</v>
      </c>
      <c r="K12" s="98">
        <f t="shared" si="1"/>
        <v>74.3</v>
      </c>
      <c r="L12" s="98">
        <f t="shared" si="2"/>
        <v>112.2</v>
      </c>
      <c r="M12" s="98">
        <f t="shared" si="3"/>
        <v>110.7</v>
      </c>
      <c r="N12" s="139">
        <f t="shared" si="4"/>
        <v>215.707858715421</v>
      </c>
      <c r="O12" s="139">
        <f t="shared" si="5"/>
        <v>9.69741697416975</v>
      </c>
    </row>
    <row r="13" ht="18.75" customHeight="1" spans="1:15">
      <c r="A13" s="83" t="s">
        <v>1271</v>
      </c>
      <c r="B13" s="97">
        <v>100</v>
      </c>
      <c r="C13" s="97">
        <v>50</v>
      </c>
      <c r="D13" s="97">
        <v>81</v>
      </c>
      <c r="E13" s="97">
        <v>60</v>
      </c>
      <c r="F13" s="97">
        <v>80</v>
      </c>
      <c r="G13" s="97">
        <v>49</v>
      </c>
      <c r="H13" s="97">
        <v>60</v>
      </c>
      <c r="I13" s="97">
        <v>40</v>
      </c>
      <c r="J13" s="98">
        <f t="shared" si="0"/>
        <v>60</v>
      </c>
      <c r="K13" s="98">
        <f t="shared" si="1"/>
        <v>80</v>
      </c>
      <c r="L13" s="98">
        <f t="shared" si="2"/>
        <v>74.1</v>
      </c>
      <c r="M13" s="98">
        <f t="shared" si="3"/>
        <v>66.7</v>
      </c>
      <c r="N13" s="139">
        <f t="shared" si="4"/>
        <v>-25</v>
      </c>
      <c r="O13" s="139">
        <f t="shared" si="5"/>
        <v>-18.3673469387755</v>
      </c>
    </row>
    <row r="14" ht="18.75" customHeight="1" spans="1:15">
      <c r="A14" s="83" t="s">
        <v>1272</v>
      </c>
      <c r="B14" s="97">
        <v>2200</v>
      </c>
      <c r="C14" s="97">
        <v>1500</v>
      </c>
      <c r="D14" s="97">
        <v>2150</v>
      </c>
      <c r="E14" s="97">
        <v>1421</v>
      </c>
      <c r="F14" s="97">
        <v>2130</v>
      </c>
      <c r="G14" s="97">
        <v>1404</v>
      </c>
      <c r="H14" s="97">
        <v>126</v>
      </c>
      <c r="I14" s="97">
        <v>53</v>
      </c>
      <c r="J14" s="98">
        <f t="shared" si="0"/>
        <v>5.7</v>
      </c>
      <c r="K14" s="98">
        <f t="shared" si="1"/>
        <v>3.5</v>
      </c>
      <c r="L14" s="98">
        <f t="shared" si="2"/>
        <v>5.9</v>
      </c>
      <c r="M14" s="98">
        <f t="shared" si="3"/>
        <v>3.7</v>
      </c>
      <c r="N14" s="139">
        <f t="shared" si="4"/>
        <v>-94.0845070422535</v>
      </c>
      <c r="O14" s="139">
        <f t="shared" si="5"/>
        <v>-96.2250712250712</v>
      </c>
    </row>
    <row r="15" ht="18.75" customHeight="1" spans="1:15">
      <c r="A15" s="83" t="s">
        <v>1273</v>
      </c>
      <c r="B15" s="97">
        <v>700</v>
      </c>
      <c r="C15" s="97">
        <v>200</v>
      </c>
      <c r="D15" s="97">
        <v>1660</v>
      </c>
      <c r="E15" s="97">
        <v>70</v>
      </c>
      <c r="F15" s="97">
        <v>677</v>
      </c>
      <c r="G15" s="97">
        <v>57</v>
      </c>
      <c r="H15" s="97">
        <v>1795</v>
      </c>
      <c r="I15" s="97">
        <v>1091</v>
      </c>
      <c r="J15" s="98">
        <f t="shared" si="0"/>
        <v>256.4</v>
      </c>
      <c r="K15" s="98">
        <f t="shared" si="1"/>
        <v>545.5</v>
      </c>
      <c r="L15" s="98">
        <f t="shared" si="2"/>
        <v>108.1</v>
      </c>
      <c r="M15" s="98">
        <f t="shared" si="3"/>
        <v>1558.6</v>
      </c>
      <c r="N15" s="139">
        <f t="shared" si="4"/>
        <v>165.140324963072</v>
      </c>
      <c r="O15" s="139">
        <f t="shared" si="5"/>
        <v>1814.0350877193</v>
      </c>
    </row>
    <row r="16" ht="18.75" customHeight="1" spans="1:15">
      <c r="A16" s="83" t="s">
        <v>1274</v>
      </c>
      <c r="B16" s="97">
        <v>3200</v>
      </c>
      <c r="C16" s="97">
        <v>1200</v>
      </c>
      <c r="D16" s="97">
        <v>2200</v>
      </c>
      <c r="E16" s="97">
        <v>410</v>
      </c>
      <c r="F16" s="97">
        <v>2178</v>
      </c>
      <c r="G16" s="97">
        <v>428</v>
      </c>
      <c r="H16" s="97">
        <v>1243</v>
      </c>
      <c r="I16" s="97">
        <v>548</v>
      </c>
      <c r="J16" s="98">
        <f t="shared" si="0"/>
        <v>38.8</v>
      </c>
      <c r="K16" s="98">
        <f t="shared" si="1"/>
        <v>45.7</v>
      </c>
      <c r="L16" s="98">
        <f t="shared" si="2"/>
        <v>56.5</v>
      </c>
      <c r="M16" s="98">
        <f t="shared" si="3"/>
        <v>133.7</v>
      </c>
      <c r="N16" s="139">
        <f t="shared" si="4"/>
        <v>-42.9292929292929</v>
      </c>
      <c r="O16" s="139">
        <f t="shared" si="5"/>
        <v>28.0373831775701</v>
      </c>
    </row>
    <row r="17" ht="18.75" customHeight="1" spans="1:15">
      <c r="A17" s="83" t="s">
        <v>1275</v>
      </c>
      <c r="B17" s="97">
        <v>36</v>
      </c>
      <c r="C17" s="97">
        <v>20</v>
      </c>
      <c r="D17" s="97">
        <v>30</v>
      </c>
      <c r="E17" s="97">
        <v>20</v>
      </c>
      <c r="F17" s="97">
        <v>38</v>
      </c>
      <c r="G17" s="97">
        <v>23</v>
      </c>
      <c r="H17" s="97">
        <v>31</v>
      </c>
      <c r="I17" s="97">
        <v>10</v>
      </c>
      <c r="J17" s="98">
        <f t="shared" si="0"/>
        <v>86.1</v>
      </c>
      <c r="K17" s="98">
        <f t="shared" si="1"/>
        <v>50</v>
      </c>
      <c r="L17" s="98">
        <f t="shared" si="2"/>
        <v>103.3</v>
      </c>
      <c r="M17" s="98">
        <f t="shared" si="3"/>
        <v>50</v>
      </c>
      <c r="N17" s="139">
        <f t="shared" si="4"/>
        <v>-18.4210526315789</v>
      </c>
      <c r="O17" s="139">
        <f t="shared" si="5"/>
        <v>-56.5217391304348</v>
      </c>
    </row>
    <row r="18" ht="18.75" customHeight="1" spans="1:15">
      <c r="A18" s="83" t="s">
        <v>1276</v>
      </c>
      <c r="B18" s="97">
        <v>130</v>
      </c>
      <c r="C18" s="97">
        <v>60</v>
      </c>
      <c r="D18" s="97">
        <v>120</v>
      </c>
      <c r="E18" s="97">
        <v>10</v>
      </c>
      <c r="F18" s="97">
        <v>134</v>
      </c>
      <c r="G18" s="97">
        <v>10</v>
      </c>
      <c r="H18" s="97">
        <v>0</v>
      </c>
      <c r="I18" s="97">
        <v>0</v>
      </c>
      <c r="J18" s="98">
        <f t="shared" si="0"/>
        <v>0</v>
      </c>
      <c r="K18" s="98">
        <f t="shared" si="1"/>
        <v>0</v>
      </c>
      <c r="L18" s="98">
        <f t="shared" si="2"/>
        <v>0</v>
      </c>
      <c r="M18" s="98">
        <f t="shared" si="3"/>
        <v>0</v>
      </c>
      <c r="N18" s="139">
        <f t="shared" si="4"/>
        <v>-100</v>
      </c>
      <c r="O18" s="139">
        <f t="shared" si="5"/>
        <v>-100</v>
      </c>
    </row>
    <row r="19" ht="18.75" customHeight="1" spans="1:15">
      <c r="A19" s="83" t="s">
        <v>1277</v>
      </c>
      <c r="B19" s="97">
        <v>870</v>
      </c>
      <c r="C19" s="97">
        <v>500</v>
      </c>
      <c r="D19" s="97">
        <v>880</v>
      </c>
      <c r="E19" s="97">
        <v>450</v>
      </c>
      <c r="F19" s="97">
        <v>881</v>
      </c>
      <c r="G19" s="97">
        <v>398</v>
      </c>
      <c r="H19" s="97">
        <v>798</v>
      </c>
      <c r="I19" s="97">
        <v>423</v>
      </c>
      <c r="J19" s="98">
        <f t="shared" si="0"/>
        <v>91.7</v>
      </c>
      <c r="K19" s="98">
        <f t="shared" si="1"/>
        <v>84.6</v>
      </c>
      <c r="L19" s="98">
        <f t="shared" si="2"/>
        <v>90.7</v>
      </c>
      <c r="M19" s="98">
        <f t="shared" si="3"/>
        <v>94</v>
      </c>
      <c r="N19" s="139">
        <f t="shared" si="4"/>
        <v>-9.4211123723042</v>
      </c>
      <c r="O19" s="139">
        <f t="shared" si="5"/>
        <v>6.28140703517588</v>
      </c>
    </row>
    <row r="20" ht="18.75" customHeight="1" spans="1:15">
      <c r="A20" s="83" t="s">
        <v>1278</v>
      </c>
      <c r="B20" s="97">
        <v>500</v>
      </c>
      <c r="C20" s="97">
        <v>200</v>
      </c>
      <c r="D20" s="97">
        <v>517</v>
      </c>
      <c r="E20" s="97">
        <v>90</v>
      </c>
      <c r="F20" s="97">
        <v>508</v>
      </c>
      <c r="G20" s="97">
        <v>90</v>
      </c>
      <c r="H20" s="97">
        <v>192</v>
      </c>
      <c r="I20" s="97">
        <v>152</v>
      </c>
      <c r="J20" s="98">
        <f t="shared" si="0"/>
        <v>38.4</v>
      </c>
      <c r="K20" s="98">
        <f t="shared" si="1"/>
        <v>76</v>
      </c>
      <c r="L20" s="98">
        <f t="shared" si="2"/>
        <v>37.1</v>
      </c>
      <c r="M20" s="98">
        <f t="shared" si="3"/>
        <v>168.9</v>
      </c>
      <c r="N20" s="139">
        <f t="shared" si="4"/>
        <v>-62.2047244094488</v>
      </c>
      <c r="O20" s="139">
        <f t="shared" si="5"/>
        <v>68.8888888888889</v>
      </c>
    </row>
    <row r="21" ht="18.75" customHeight="1" spans="1:15">
      <c r="A21" s="83" t="s">
        <v>1279</v>
      </c>
      <c r="B21" s="97">
        <v>27147</v>
      </c>
      <c r="C21" s="97">
        <v>12000</v>
      </c>
      <c r="D21" s="97">
        <v>25614</v>
      </c>
      <c r="E21" s="97">
        <v>7210</v>
      </c>
      <c r="F21" s="97">
        <v>24776</v>
      </c>
      <c r="G21" s="97">
        <v>6324</v>
      </c>
      <c r="H21" s="97">
        <v>29018</v>
      </c>
      <c r="I21" s="97">
        <v>3976</v>
      </c>
      <c r="J21" s="98">
        <f t="shared" si="0"/>
        <v>106.9</v>
      </c>
      <c r="K21" s="98">
        <f t="shared" si="1"/>
        <v>33.1</v>
      </c>
      <c r="L21" s="98">
        <f t="shared" si="2"/>
        <v>113.3</v>
      </c>
      <c r="M21" s="98">
        <f t="shared" si="3"/>
        <v>55.1</v>
      </c>
      <c r="N21" s="139">
        <f t="shared" si="4"/>
        <v>17.1214078140136</v>
      </c>
      <c r="O21" s="139">
        <f t="shared" si="5"/>
        <v>-37.1283997469956</v>
      </c>
    </row>
    <row r="22" ht="18.75" customHeight="1" spans="1:15">
      <c r="A22" s="86" t="s">
        <v>1280</v>
      </c>
      <c r="B22" s="100">
        <v>159516</v>
      </c>
      <c r="C22" s="100">
        <v>0</v>
      </c>
      <c r="D22" s="100">
        <f>SUM(D23:D29)</f>
        <v>176032</v>
      </c>
      <c r="E22" s="100">
        <f>SUM(E23:E29)</f>
        <v>0</v>
      </c>
      <c r="F22" s="100">
        <f>SUM(F23:F29)</f>
        <v>174088</v>
      </c>
      <c r="G22" s="100">
        <f>SUM(G23:G29)</f>
        <v>0</v>
      </c>
      <c r="H22" s="100">
        <v>153045</v>
      </c>
      <c r="I22" s="100">
        <v>0</v>
      </c>
      <c r="J22" s="101">
        <f t="shared" si="0"/>
        <v>95.9</v>
      </c>
      <c r="K22" s="101">
        <f t="shared" si="1"/>
        <v>0</v>
      </c>
      <c r="L22" s="101">
        <f t="shared" si="2"/>
        <v>86.9</v>
      </c>
      <c r="M22" s="101">
        <f t="shared" si="3"/>
        <v>0</v>
      </c>
      <c r="N22" s="138">
        <f t="shared" si="4"/>
        <v>-12.0875649097008</v>
      </c>
      <c r="O22" s="138">
        <f t="shared" si="5"/>
        <v>0</v>
      </c>
    </row>
    <row r="23" ht="18.75" customHeight="1" spans="1:15">
      <c r="A23" s="83" t="s">
        <v>1281</v>
      </c>
      <c r="B23" s="97">
        <v>5000</v>
      </c>
      <c r="C23" s="97"/>
      <c r="D23" s="97">
        <v>10120</v>
      </c>
      <c r="E23" s="97">
        <v>0</v>
      </c>
      <c r="F23" s="97">
        <v>7952</v>
      </c>
      <c r="G23" s="97">
        <v>0</v>
      </c>
      <c r="H23" s="97">
        <v>1599</v>
      </c>
      <c r="I23" s="97">
        <v>0</v>
      </c>
      <c r="J23" s="98">
        <f t="shared" si="0"/>
        <v>32</v>
      </c>
      <c r="K23" s="98">
        <f t="shared" si="1"/>
        <v>0</v>
      </c>
      <c r="L23" s="98">
        <f t="shared" si="2"/>
        <v>15.8</v>
      </c>
      <c r="M23" s="98">
        <f t="shared" si="3"/>
        <v>0</v>
      </c>
      <c r="N23" s="139">
        <f t="shared" si="4"/>
        <v>-79.8918511066398</v>
      </c>
      <c r="O23" s="139">
        <f t="shared" si="5"/>
        <v>0</v>
      </c>
    </row>
    <row r="24" ht="18.75" customHeight="1" spans="1:15">
      <c r="A24" s="83" t="s">
        <v>1282</v>
      </c>
      <c r="B24" s="97">
        <v>80000</v>
      </c>
      <c r="C24" s="97"/>
      <c r="D24" s="97">
        <v>84751</v>
      </c>
      <c r="E24" s="97">
        <v>0</v>
      </c>
      <c r="F24" s="97">
        <v>83962</v>
      </c>
      <c r="G24" s="97">
        <v>0</v>
      </c>
      <c r="H24" s="97">
        <v>110608</v>
      </c>
      <c r="I24" s="97">
        <v>0</v>
      </c>
      <c r="J24" s="98">
        <f t="shared" si="0"/>
        <v>138.3</v>
      </c>
      <c r="K24" s="98">
        <f t="shared" si="1"/>
        <v>0</v>
      </c>
      <c r="L24" s="98">
        <f t="shared" si="2"/>
        <v>130.5</v>
      </c>
      <c r="M24" s="98">
        <f t="shared" si="3"/>
        <v>0</v>
      </c>
      <c r="N24" s="139">
        <f t="shared" si="4"/>
        <v>31.7357852361783</v>
      </c>
      <c r="O24" s="139">
        <f t="shared" si="5"/>
        <v>0</v>
      </c>
    </row>
    <row r="25" ht="18.75" customHeight="1" spans="1:15">
      <c r="A25" s="83" t="s">
        <v>1283</v>
      </c>
      <c r="B25" s="97"/>
      <c r="C25" s="97"/>
      <c r="D25" s="97"/>
      <c r="E25" s="97">
        <v>0</v>
      </c>
      <c r="F25" s="97">
        <v>32</v>
      </c>
      <c r="G25" s="97">
        <v>0</v>
      </c>
      <c r="H25" s="97">
        <v>0</v>
      </c>
      <c r="I25" s="97">
        <v>0</v>
      </c>
      <c r="J25" s="98">
        <f t="shared" si="0"/>
        <v>0</v>
      </c>
      <c r="K25" s="98">
        <f t="shared" si="1"/>
        <v>0</v>
      </c>
      <c r="L25" s="98">
        <f t="shared" si="2"/>
        <v>0</v>
      </c>
      <c r="M25" s="98">
        <f t="shared" si="3"/>
        <v>0</v>
      </c>
      <c r="N25" s="139">
        <f t="shared" si="4"/>
        <v>-100</v>
      </c>
      <c r="O25" s="139">
        <f t="shared" si="5"/>
        <v>0</v>
      </c>
    </row>
    <row r="26" ht="18.75" customHeight="1" spans="1:15">
      <c r="A26" s="83" t="s">
        <v>1284</v>
      </c>
      <c r="B26" s="97">
        <v>4000</v>
      </c>
      <c r="C26" s="97"/>
      <c r="D26" s="97">
        <v>4220</v>
      </c>
      <c r="E26" s="97">
        <v>0</v>
      </c>
      <c r="F26" s="97">
        <v>4260</v>
      </c>
      <c r="G26" s="97">
        <v>0</v>
      </c>
      <c r="H26" s="97">
        <v>2383</v>
      </c>
      <c r="I26" s="97">
        <v>0</v>
      </c>
      <c r="J26" s="98">
        <f t="shared" si="0"/>
        <v>59.6</v>
      </c>
      <c r="K26" s="98">
        <f t="shared" si="1"/>
        <v>0</v>
      </c>
      <c r="L26" s="98">
        <f t="shared" si="2"/>
        <v>56.5</v>
      </c>
      <c r="M26" s="98">
        <f t="shared" si="3"/>
        <v>0</v>
      </c>
      <c r="N26" s="139">
        <f t="shared" si="4"/>
        <v>-44.0610328638498</v>
      </c>
      <c r="O26" s="139">
        <f t="shared" si="5"/>
        <v>0</v>
      </c>
    </row>
    <row r="27" ht="18.75" customHeight="1" spans="1:15">
      <c r="A27" s="83" t="s">
        <v>1285</v>
      </c>
      <c r="B27" s="97">
        <v>200</v>
      </c>
      <c r="C27" s="97"/>
      <c r="D27" s="97">
        <v>400</v>
      </c>
      <c r="E27" s="97">
        <v>0</v>
      </c>
      <c r="F27" s="97">
        <v>398</v>
      </c>
      <c r="G27" s="97">
        <v>0</v>
      </c>
      <c r="H27" s="97">
        <v>109</v>
      </c>
      <c r="I27" s="97">
        <v>0</v>
      </c>
      <c r="J27" s="98">
        <f t="shared" si="0"/>
        <v>54.5</v>
      </c>
      <c r="K27" s="98">
        <f t="shared" si="1"/>
        <v>0</v>
      </c>
      <c r="L27" s="98">
        <f t="shared" si="2"/>
        <v>27.3</v>
      </c>
      <c r="M27" s="98">
        <f t="shared" si="3"/>
        <v>0</v>
      </c>
      <c r="N27" s="139">
        <f t="shared" si="4"/>
        <v>-72.6130653266332</v>
      </c>
      <c r="O27" s="139">
        <f t="shared" si="5"/>
        <v>0</v>
      </c>
    </row>
    <row r="28" ht="18.75" customHeight="1" spans="1:15">
      <c r="A28" s="83" t="s">
        <v>1286</v>
      </c>
      <c r="B28" s="97">
        <v>200</v>
      </c>
      <c r="C28" s="97"/>
      <c r="D28" s="97">
        <v>290</v>
      </c>
      <c r="E28" s="97">
        <v>0</v>
      </c>
      <c r="F28" s="97">
        <v>277</v>
      </c>
      <c r="G28" s="97">
        <v>0</v>
      </c>
      <c r="H28" s="97">
        <v>180</v>
      </c>
      <c r="I28" s="97">
        <v>0</v>
      </c>
      <c r="J28" s="98">
        <f t="shared" si="0"/>
        <v>90</v>
      </c>
      <c r="K28" s="98">
        <f t="shared" si="1"/>
        <v>0</v>
      </c>
      <c r="L28" s="98">
        <f t="shared" si="2"/>
        <v>62.1</v>
      </c>
      <c r="M28" s="98">
        <f t="shared" si="3"/>
        <v>0</v>
      </c>
      <c r="N28" s="139">
        <f t="shared" si="4"/>
        <v>-35.0180505415162</v>
      </c>
      <c r="O28" s="139">
        <f t="shared" si="5"/>
        <v>0</v>
      </c>
    </row>
    <row r="29" ht="18.75" customHeight="1" spans="1:15">
      <c r="A29" s="83" t="s">
        <v>1287</v>
      </c>
      <c r="B29" s="97">
        <v>70116</v>
      </c>
      <c r="C29" s="97"/>
      <c r="D29" s="97">
        <v>76251</v>
      </c>
      <c r="E29" s="97">
        <v>0</v>
      </c>
      <c r="F29" s="97">
        <v>77207</v>
      </c>
      <c r="G29" s="97">
        <v>0</v>
      </c>
      <c r="H29" s="97">
        <v>38166</v>
      </c>
      <c r="I29" s="97">
        <v>0</v>
      </c>
      <c r="J29" s="98">
        <f t="shared" si="0"/>
        <v>54.4</v>
      </c>
      <c r="K29" s="98">
        <f t="shared" si="1"/>
        <v>0</v>
      </c>
      <c r="L29" s="98">
        <f t="shared" si="2"/>
        <v>50.1</v>
      </c>
      <c r="M29" s="98">
        <f t="shared" si="3"/>
        <v>0</v>
      </c>
      <c r="N29" s="139">
        <f t="shared" si="4"/>
        <v>-50.5666584636108</v>
      </c>
      <c r="O29" s="139">
        <f t="shared" si="5"/>
        <v>0</v>
      </c>
    </row>
    <row r="30" ht="18.75" customHeight="1" spans="1:15">
      <c r="A30" s="86" t="s">
        <v>1288</v>
      </c>
      <c r="B30" s="100">
        <v>7841</v>
      </c>
      <c r="C30" s="100">
        <v>0</v>
      </c>
      <c r="D30" s="100">
        <f>SUM(D31:D36)</f>
        <v>7320</v>
      </c>
      <c r="E30" s="100">
        <f>SUM(E31:E36)</f>
        <v>0</v>
      </c>
      <c r="F30" s="100">
        <f>SUM(F31:F36)</f>
        <v>7340</v>
      </c>
      <c r="G30" s="100">
        <f>SUM(G31:G36)</f>
        <v>0</v>
      </c>
      <c r="H30" s="100">
        <v>9069</v>
      </c>
      <c r="I30" s="100">
        <v>0</v>
      </c>
      <c r="J30" s="101">
        <f t="shared" si="0"/>
        <v>115.7</v>
      </c>
      <c r="K30" s="101">
        <f t="shared" si="1"/>
        <v>0</v>
      </c>
      <c r="L30" s="101">
        <f t="shared" si="2"/>
        <v>123.9</v>
      </c>
      <c r="M30" s="101">
        <f t="shared" si="3"/>
        <v>0</v>
      </c>
      <c r="N30" s="138">
        <f t="shared" si="4"/>
        <v>23.5558583106267</v>
      </c>
      <c r="O30" s="138">
        <f t="shared" si="5"/>
        <v>0</v>
      </c>
    </row>
    <row r="31" ht="18.75" customHeight="1" spans="1:15">
      <c r="A31" s="83" t="s">
        <v>1281</v>
      </c>
      <c r="B31" s="97">
        <v>4100</v>
      </c>
      <c r="C31" s="97"/>
      <c r="D31" s="97">
        <v>4120</v>
      </c>
      <c r="E31" s="97">
        <v>0</v>
      </c>
      <c r="F31" s="97">
        <v>4002</v>
      </c>
      <c r="G31" s="97">
        <v>0</v>
      </c>
      <c r="H31" s="97">
        <v>4000</v>
      </c>
      <c r="I31" s="97">
        <v>0</v>
      </c>
      <c r="J31" s="98">
        <f t="shared" si="0"/>
        <v>97.6</v>
      </c>
      <c r="K31" s="98">
        <f t="shared" si="1"/>
        <v>0</v>
      </c>
      <c r="L31" s="98">
        <f t="shared" si="2"/>
        <v>97.1</v>
      </c>
      <c r="M31" s="98">
        <f t="shared" si="3"/>
        <v>0</v>
      </c>
      <c r="N31" s="139">
        <f t="shared" si="4"/>
        <v>-0.0499750124937526</v>
      </c>
      <c r="O31" s="139">
        <f t="shared" si="5"/>
        <v>0</v>
      </c>
    </row>
    <row r="32" ht="18.75" customHeight="1" spans="1:15">
      <c r="A32" s="83" t="s">
        <v>1282</v>
      </c>
      <c r="B32" s="97">
        <v>1500</v>
      </c>
      <c r="C32" s="97"/>
      <c r="D32" s="97">
        <v>1480</v>
      </c>
      <c r="E32" s="97">
        <v>0</v>
      </c>
      <c r="F32" s="97">
        <v>1466</v>
      </c>
      <c r="G32" s="97">
        <v>0</v>
      </c>
      <c r="H32" s="97">
        <v>4245</v>
      </c>
      <c r="I32" s="97">
        <v>0</v>
      </c>
      <c r="J32" s="98">
        <f t="shared" si="0"/>
        <v>283</v>
      </c>
      <c r="K32" s="98">
        <f t="shared" si="1"/>
        <v>0</v>
      </c>
      <c r="L32" s="98">
        <f t="shared" si="2"/>
        <v>286.8</v>
      </c>
      <c r="M32" s="98">
        <f t="shared" si="3"/>
        <v>0</v>
      </c>
      <c r="N32" s="139">
        <f t="shared" si="4"/>
        <v>189.56343792633</v>
      </c>
      <c r="O32" s="139">
        <f t="shared" si="5"/>
        <v>0</v>
      </c>
    </row>
    <row r="33" ht="18.75" customHeight="1" spans="1:15">
      <c r="A33" s="83" t="s">
        <v>1283</v>
      </c>
      <c r="B33" s="97">
        <v>0</v>
      </c>
      <c r="C33" s="97"/>
      <c r="D33" s="97">
        <v>0</v>
      </c>
      <c r="E33" s="97">
        <v>0</v>
      </c>
      <c r="F33" s="97">
        <v>0</v>
      </c>
      <c r="G33" s="97">
        <v>0</v>
      </c>
      <c r="H33" s="97">
        <v>0</v>
      </c>
      <c r="I33" s="97">
        <v>0</v>
      </c>
      <c r="J33" s="98">
        <f t="shared" si="0"/>
        <v>0</v>
      </c>
      <c r="K33" s="98">
        <f t="shared" si="1"/>
        <v>0</v>
      </c>
      <c r="L33" s="98">
        <f t="shared" si="2"/>
        <v>0</v>
      </c>
      <c r="M33" s="98">
        <f t="shared" si="3"/>
        <v>0</v>
      </c>
      <c r="N33" s="139">
        <f t="shared" si="4"/>
        <v>0</v>
      </c>
      <c r="O33" s="139">
        <f t="shared" si="5"/>
        <v>0</v>
      </c>
    </row>
    <row r="34" ht="18.75" customHeight="1" spans="1:15">
      <c r="A34" s="83" t="s">
        <v>1285</v>
      </c>
      <c r="B34" s="97">
        <v>20</v>
      </c>
      <c r="C34" s="97"/>
      <c r="D34" s="97">
        <v>20</v>
      </c>
      <c r="E34" s="97">
        <v>0</v>
      </c>
      <c r="F34" s="97">
        <v>16</v>
      </c>
      <c r="G34" s="97">
        <v>0</v>
      </c>
      <c r="H34" s="97">
        <v>0</v>
      </c>
      <c r="I34" s="97">
        <v>0</v>
      </c>
      <c r="J34" s="98">
        <f t="shared" si="0"/>
        <v>0</v>
      </c>
      <c r="K34" s="98">
        <f t="shared" si="1"/>
        <v>0</v>
      </c>
      <c r="L34" s="98">
        <f t="shared" si="2"/>
        <v>0</v>
      </c>
      <c r="M34" s="98">
        <f t="shared" si="3"/>
        <v>0</v>
      </c>
      <c r="N34" s="139">
        <f t="shared" si="4"/>
        <v>-100</v>
      </c>
      <c r="O34" s="139">
        <f t="shared" si="5"/>
        <v>0</v>
      </c>
    </row>
    <row r="35" ht="18.75" customHeight="1" spans="1:15">
      <c r="A35" s="83" t="s">
        <v>1286</v>
      </c>
      <c r="B35" s="97">
        <v>0</v>
      </c>
      <c r="C35" s="97"/>
      <c r="D35" s="97">
        <v>0</v>
      </c>
      <c r="E35" s="97">
        <v>0</v>
      </c>
      <c r="F35" s="97">
        <v>0</v>
      </c>
      <c r="G35" s="97">
        <v>0</v>
      </c>
      <c r="H35" s="97">
        <v>0</v>
      </c>
      <c r="I35" s="97">
        <v>0</v>
      </c>
      <c r="J35" s="98">
        <f t="shared" si="0"/>
        <v>0</v>
      </c>
      <c r="K35" s="98">
        <f t="shared" si="1"/>
        <v>0</v>
      </c>
      <c r="L35" s="98">
        <f t="shared" si="2"/>
        <v>0</v>
      </c>
      <c r="M35" s="98">
        <f t="shared" si="3"/>
        <v>0</v>
      </c>
      <c r="N35" s="139">
        <f t="shared" si="4"/>
        <v>0</v>
      </c>
      <c r="O35" s="139">
        <f t="shared" si="5"/>
        <v>0</v>
      </c>
    </row>
    <row r="36" ht="18.75" customHeight="1" spans="1:15">
      <c r="A36" s="83" t="s">
        <v>1287</v>
      </c>
      <c r="B36" s="97">
        <v>2221</v>
      </c>
      <c r="C36" s="97"/>
      <c r="D36" s="97">
        <v>1700</v>
      </c>
      <c r="E36" s="97">
        <v>0</v>
      </c>
      <c r="F36" s="97">
        <v>1856</v>
      </c>
      <c r="G36" s="97">
        <v>0</v>
      </c>
      <c r="H36" s="97">
        <v>824</v>
      </c>
      <c r="I36" s="97">
        <v>0</v>
      </c>
      <c r="J36" s="98">
        <f t="shared" si="0"/>
        <v>37.1</v>
      </c>
      <c r="K36" s="98">
        <f t="shared" si="1"/>
        <v>0</v>
      </c>
      <c r="L36" s="98">
        <f t="shared" si="2"/>
        <v>48.5</v>
      </c>
      <c r="M36" s="98">
        <f t="shared" si="3"/>
        <v>0</v>
      </c>
      <c r="N36" s="139">
        <f t="shared" si="4"/>
        <v>-55.6034482758621</v>
      </c>
      <c r="O36" s="139">
        <f t="shared" si="5"/>
        <v>0</v>
      </c>
    </row>
    <row r="37" ht="18.75" customHeight="1" spans="1:15">
      <c r="A37" s="86" t="s">
        <v>1289</v>
      </c>
      <c r="B37" s="100">
        <v>139347</v>
      </c>
      <c r="C37" s="100">
        <v>127447</v>
      </c>
      <c r="D37" s="100">
        <f>SUM(D38:D40)</f>
        <v>135340</v>
      </c>
      <c r="E37" s="100">
        <f>SUM(E38:E40)</f>
        <v>130772</v>
      </c>
      <c r="F37" s="100">
        <f>SUM(F38:F40)</f>
        <v>134465</v>
      </c>
      <c r="G37" s="100">
        <f>SUM(G38:G40)</f>
        <v>129448</v>
      </c>
      <c r="H37" s="100">
        <v>137714</v>
      </c>
      <c r="I37" s="100">
        <v>126965</v>
      </c>
      <c r="J37" s="101">
        <f t="shared" si="0"/>
        <v>98.8</v>
      </c>
      <c r="K37" s="101">
        <f t="shared" si="1"/>
        <v>99.6</v>
      </c>
      <c r="L37" s="101">
        <f t="shared" si="2"/>
        <v>101.8</v>
      </c>
      <c r="M37" s="101">
        <f t="shared" si="3"/>
        <v>97.1</v>
      </c>
      <c r="N37" s="138">
        <f t="shared" si="4"/>
        <v>2.41624214479603</v>
      </c>
      <c r="O37" s="138">
        <f t="shared" si="5"/>
        <v>-1.91814473765527</v>
      </c>
    </row>
    <row r="38" ht="18.75" customHeight="1" spans="1:15">
      <c r="A38" s="83" t="s">
        <v>1290</v>
      </c>
      <c r="B38" s="97">
        <v>119247</v>
      </c>
      <c r="C38" s="97">
        <v>119247</v>
      </c>
      <c r="D38" s="97">
        <v>115870</v>
      </c>
      <c r="E38" s="97">
        <v>115002</v>
      </c>
      <c r="F38" s="97">
        <v>115269</v>
      </c>
      <c r="G38" s="97">
        <v>114561</v>
      </c>
      <c r="H38" s="97">
        <v>117761</v>
      </c>
      <c r="I38" s="97">
        <v>117106</v>
      </c>
      <c r="J38" s="98">
        <f t="shared" si="0"/>
        <v>98.8</v>
      </c>
      <c r="K38" s="98">
        <f t="shared" si="1"/>
        <v>98.2</v>
      </c>
      <c r="L38" s="98">
        <f t="shared" si="2"/>
        <v>101.6</v>
      </c>
      <c r="M38" s="98">
        <f t="shared" si="3"/>
        <v>101.8</v>
      </c>
      <c r="N38" s="139">
        <f t="shared" si="4"/>
        <v>2.16189955668913</v>
      </c>
      <c r="O38" s="139">
        <f t="shared" si="5"/>
        <v>2.22152390429553</v>
      </c>
    </row>
    <row r="39" ht="18.75" customHeight="1" spans="1:15">
      <c r="A39" s="83" t="s">
        <v>1291</v>
      </c>
      <c r="B39" s="97">
        <v>19000</v>
      </c>
      <c r="C39" s="97">
        <v>8000</v>
      </c>
      <c r="D39" s="97">
        <v>18500</v>
      </c>
      <c r="E39" s="97">
        <v>15210</v>
      </c>
      <c r="F39" s="97">
        <v>18192</v>
      </c>
      <c r="G39" s="97">
        <v>14335</v>
      </c>
      <c r="H39" s="97">
        <v>18821</v>
      </c>
      <c r="I39" s="97">
        <v>9329</v>
      </c>
      <c r="J39" s="98">
        <f t="shared" si="0"/>
        <v>99.1</v>
      </c>
      <c r="K39" s="98">
        <f t="shared" si="1"/>
        <v>116.6</v>
      </c>
      <c r="L39" s="98">
        <f t="shared" si="2"/>
        <v>101.7</v>
      </c>
      <c r="M39" s="98">
        <f t="shared" si="3"/>
        <v>61.3</v>
      </c>
      <c r="N39" s="139">
        <f t="shared" si="4"/>
        <v>3.457563764292</v>
      </c>
      <c r="O39" s="139">
        <f t="shared" si="5"/>
        <v>-34.9215207534008</v>
      </c>
    </row>
    <row r="40" ht="18.75" customHeight="1" spans="1:15">
      <c r="A40" s="83" t="s">
        <v>1292</v>
      </c>
      <c r="B40" s="97">
        <v>1100</v>
      </c>
      <c r="C40" s="97">
        <v>200</v>
      </c>
      <c r="D40" s="97">
        <v>970</v>
      </c>
      <c r="E40" s="97">
        <v>560</v>
      </c>
      <c r="F40" s="97">
        <v>1004</v>
      </c>
      <c r="G40" s="97">
        <v>552</v>
      </c>
      <c r="H40" s="97">
        <v>1132</v>
      </c>
      <c r="I40" s="97">
        <v>530</v>
      </c>
      <c r="J40" s="98">
        <f t="shared" si="0"/>
        <v>102.9</v>
      </c>
      <c r="K40" s="98">
        <f t="shared" si="1"/>
        <v>265</v>
      </c>
      <c r="L40" s="98">
        <f t="shared" si="2"/>
        <v>116.7</v>
      </c>
      <c r="M40" s="98">
        <f t="shared" si="3"/>
        <v>94.6</v>
      </c>
      <c r="N40" s="139">
        <f t="shared" si="4"/>
        <v>12.7490039840638</v>
      </c>
      <c r="O40" s="139">
        <f t="shared" si="5"/>
        <v>-3.98550724637681</v>
      </c>
    </row>
    <row r="41" ht="18.75" customHeight="1" spans="1:15">
      <c r="A41" s="86" t="s">
        <v>1293</v>
      </c>
      <c r="B41" s="100">
        <v>15078</v>
      </c>
      <c r="C41" s="100">
        <v>0</v>
      </c>
      <c r="D41" s="100">
        <f>SUM(D42:D43)</f>
        <v>14730</v>
      </c>
      <c r="E41" s="100">
        <f>SUM(E42:E43)</f>
        <v>0</v>
      </c>
      <c r="F41" s="100">
        <f>SUM(F42:F43)</f>
        <v>14727</v>
      </c>
      <c r="G41" s="100">
        <f>SUM(G42:G43)</f>
        <v>0</v>
      </c>
      <c r="H41" s="100">
        <v>1181</v>
      </c>
      <c r="I41" s="100">
        <v>0</v>
      </c>
      <c r="J41" s="101">
        <f t="shared" si="0"/>
        <v>7.8</v>
      </c>
      <c r="K41" s="101">
        <f t="shared" si="1"/>
        <v>0</v>
      </c>
      <c r="L41" s="101">
        <f t="shared" si="2"/>
        <v>8</v>
      </c>
      <c r="M41" s="101">
        <f t="shared" si="3"/>
        <v>0</v>
      </c>
      <c r="N41" s="138">
        <f t="shared" si="4"/>
        <v>-91.9807156922659</v>
      </c>
      <c r="O41" s="139">
        <f t="shared" si="5"/>
        <v>0</v>
      </c>
    </row>
    <row r="42" ht="18.75" customHeight="1" spans="1:15">
      <c r="A42" s="83" t="s">
        <v>1294</v>
      </c>
      <c r="B42" s="97">
        <v>15078</v>
      </c>
      <c r="C42" s="97"/>
      <c r="D42" s="97">
        <v>14730</v>
      </c>
      <c r="E42" s="97">
        <v>0</v>
      </c>
      <c r="F42" s="97">
        <v>14727</v>
      </c>
      <c r="G42" s="97">
        <v>0</v>
      </c>
      <c r="H42" s="97">
        <v>1181</v>
      </c>
      <c r="I42" s="97">
        <v>0</v>
      </c>
      <c r="J42" s="98">
        <f t="shared" si="0"/>
        <v>7.8</v>
      </c>
      <c r="K42" s="98">
        <f t="shared" si="1"/>
        <v>0</v>
      </c>
      <c r="L42" s="98">
        <f t="shared" si="2"/>
        <v>8</v>
      </c>
      <c r="M42" s="98">
        <f t="shared" si="3"/>
        <v>0</v>
      </c>
      <c r="N42" s="139">
        <f t="shared" si="4"/>
        <v>-91.9807156922659</v>
      </c>
      <c r="O42" s="139">
        <f t="shared" si="5"/>
        <v>0</v>
      </c>
    </row>
    <row r="43" ht="18.75" customHeight="1" spans="1:15">
      <c r="A43" s="83" t="s">
        <v>1295</v>
      </c>
      <c r="B43" s="97"/>
      <c r="C43" s="97"/>
      <c r="D43" s="97">
        <v>0</v>
      </c>
      <c r="E43" s="97">
        <v>0</v>
      </c>
      <c r="F43" s="97">
        <v>0</v>
      </c>
      <c r="G43" s="97">
        <v>0</v>
      </c>
      <c r="H43" s="97">
        <v>0</v>
      </c>
      <c r="I43" s="97">
        <v>0</v>
      </c>
      <c r="J43" s="98">
        <f t="shared" si="0"/>
        <v>0</v>
      </c>
      <c r="K43" s="98">
        <f t="shared" si="1"/>
        <v>0</v>
      </c>
      <c r="L43" s="98">
        <f t="shared" si="2"/>
        <v>0</v>
      </c>
      <c r="M43" s="98">
        <f t="shared" si="3"/>
        <v>0</v>
      </c>
      <c r="N43" s="139">
        <f t="shared" si="4"/>
        <v>0</v>
      </c>
      <c r="O43" s="139">
        <f t="shared" si="5"/>
        <v>0</v>
      </c>
    </row>
    <row r="44" ht="18.75" customHeight="1" spans="1:15">
      <c r="A44" s="86" t="s">
        <v>1296</v>
      </c>
      <c r="B44" s="100">
        <v>7368</v>
      </c>
      <c r="C44" s="100">
        <v>0</v>
      </c>
      <c r="D44" s="100">
        <f>SUM(D45:D47)</f>
        <v>7870</v>
      </c>
      <c r="E44" s="100">
        <f>SUM(E45:E47)</f>
        <v>0</v>
      </c>
      <c r="F44" s="100">
        <f>SUM(F45:F47)</f>
        <v>8224</v>
      </c>
      <c r="G44" s="100">
        <f>SUM(G45:G47)</f>
        <v>0</v>
      </c>
      <c r="H44" s="100">
        <v>3166</v>
      </c>
      <c r="I44" s="100">
        <v>0</v>
      </c>
      <c r="J44" s="101">
        <f t="shared" si="0"/>
        <v>43</v>
      </c>
      <c r="K44" s="101">
        <f t="shared" si="1"/>
        <v>0</v>
      </c>
      <c r="L44" s="101">
        <f t="shared" si="2"/>
        <v>40.2</v>
      </c>
      <c r="M44" s="101">
        <f t="shared" si="3"/>
        <v>0</v>
      </c>
      <c r="N44" s="138">
        <f t="shared" si="4"/>
        <v>-61.5029182879377</v>
      </c>
      <c r="O44" s="139">
        <f t="shared" si="5"/>
        <v>0</v>
      </c>
    </row>
    <row r="45" ht="18.75" customHeight="1" spans="1:15">
      <c r="A45" s="83" t="s">
        <v>1297</v>
      </c>
      <c r="B45" s="97">
        <v>3000</v>
      </c>
      <c r="C45" s="97"/>
      <c r="D45" s="97">
        <v>2980</v>
      </c>
      <c r="E45" s="97">
        <v>0</v>
      </c>
      <c r="F45" s="97">
        <v>3244</v>
      </c>
      <c r="G45" s="97">
        <v>0</v>
      </c>
      <c r="H45" s="97">
        <v>1666</v>
      </c>
      <c r="I45" s="97">
        <v>0</v>
      </c>
      <c r="J45" s="98">
        <f t="shared" si="0"/>
        <v>55.5</v>
      </c>
      <c r="K45" s="98">
        <f t="shared" si="1"/>
        <v>0</v>
      </c>
      <c r="L45" s="98">
        <f t="shared" si="2"/>
        <v>55.9</v>
      </c>
      <c r="M45" s="98">
        <f t="shared" si="3"/>
        <v>0</v>
      </c>
      <c r="N45" s="139">
        <f t="shared" si="4"/>
        <v>-48.6436498150432</v>
      </c>
      <c r="O45" s="139">
        <f t="shared" si="5"/>
        <v>0</v>
      </c>
    </row>
    <row r="46" ht="18.75" customHeight="1" spans="1:15">
      <c r="A46" s="83" t="s">
        <v>1298</v>
      </c>
      <c r="B46" s="97">
        <v>900</v>
      </c>
      <c r="C46" s="97"/>
      <c r="D46" s="97">
        <v>870</v>
      </c>
      <c r="E46" s="97">
        <v>0</v>
      </c>
      <c r="F46" s="97">
        <v>911</v>
      </c>
      <c r="G46" s="97">
        <v>0</v>
      </c>
      <c r="H46" s="97">
        <v>280</v>
      </c>
      <c r="I46" s="97">
        <v>0</v>
      </c>
      <c r="J46" s="98">
        <f t="shared" si="0"/>
        <v>31.1</v>
      </c>
      <c r="K46" s="98">
        <f t="shared" si="1"/>
        <v>0</v>
      </c>
      <c r="L46" s="98">
        <f t="shared" si="2"/>
        <v>32.2</v>
      </c>
      <c r="M46" s="98">
        <f t="shared" si="3"/>
        <v>0</v>
      </c>
      <c r="N46" s="139">
        <f t="shared" si="4"/>
        <v>-69.264544456641</v>
      </c>
      <c r="O46" s="139">
        <f t="shared" si="5"/>
        <v>0</v>
      </c>
    </row>
    <row r="47" ht="18.75" customHeight="1" spans="1:15">
      <c r="A47" s="83" t="s">
        <v>1299</v>
      </c>
      <c r="B47" s="97">
        <v>3468</v>
      </c>
      <c r="C47" s="97"/>
      <c r="D47" s="97">
        <v>4020</v>
      </c>
      <c r="E47" s="97">
        <v>0</v>
      </c>
      <c r="F47" s="97">
        <v>4069</v>
      </c>
      <c r="G47" s="97">
        <v>0</v>
      </c>
      <c r="H47" s="97">
        <v>1220</v>
      </c>
      <c r="I47" s="97">
        <v>0</v>
      </c>
      <c r="J47" s="98">
        <f t="shared" si="0"/>
        <v>35.2</v>
      </c>
      <c r="K47" s="98">
        <f t="shared" si="1"/>
        <v>0</v>
      </c>
      <c r="L47" s="98">
        <f t="shared" si="2"/>
        <v>30.3</v>
      </c>
      <c r="M47" s="98">
        <f t="shared" si="3"/>
        <v>0</v>
      </c>
      <c r="N47" s="139">
        <f t="shared" si="4"/>
        <v>-70.0172032440403</v>
      </c>
      <c r="O47" s="139">
        <f t="shared" si="5"/>
        <v>0</v>
      </c>
    </row>
    <row r="48" ht="18.75" customHeight="1" spans="1:15">
      <c r="A48" s="86" t="s">
        <v>1300</v>
      </c>
      <c r="B48" s="97"/>
      <c r="C48" s="97"/>
      <c r="D48" s="97">
        <f>SUM(D49:D50)</f>
        <v>0</v>
      </c>
      <c r="E48" s="97">
        <f>SUM(E49:E50)</f>
        <v>0</v>
      </c>
      <c r="F48" s="97"/>
      <c r="G48" s="97"/>
      <c r="H48" s="97">
        <v>0</v>
      </c>
      <c r="I48" s="97">
        <v>0</v>
      </c>
      <c r="J48" s="98">
        <f t="shared" si="0"/>
        <v>0</v>
      </c>
      <c r="K48" s="98">
        <f t="shared" si="1"/>
        <v>0</v>
      </c>
      <c r="L48" s="98">
        <f t="shared" si="2"/>
        <v>0</v>
      </c>
      <c r="M48" s="98">
        <f t="shared" si="3"/>
        <v>0</v>
      </c>
      <c r="N48" s="139">
        <f t="shared" si="4"/>
        <v>0</v>
      </c>
      <c r="O48" s="139">
        <f t="shared" si="5"/>
        <v>0</v>
      </c>
    </row>
    <row r="49" ht="18.75" customHeight="1" spans="1:15">
      <c r="A49" s="83" t="s">
        <v>1301</v>
      </c>
      <c r="B49" s="97"/>
      <c r="C49" s="97"/>
      <c r="D49" s="97">
        <v>0</v>
      </c>
      <c r="E49" s="97">
        <v>0</v>
      </c>
      <c r="F49" s="97"/>
      <c r="G49" s="97"/>
      <c r="H49" s="97">
        <v>0</v>
      </c>
      <c r="I49" s="97">
        <v>0</v>
      </c>
      <c r="J49" s="98">
        <f t="shared" si="0"/>
        <v>0</v>
      </c>
      <c r="K49" s="98">
        <f t="shared" si="1"/>
        <v>0</v>
      </c>
      <c r="L49" s="98">
        <f t="shared" si="2"/>
        <v>0</v>
      </c>
      <c r="M49" s="98">
        <f t="shared" si="3"/>
        <v>0</v>
      </c>
      <c r="N49" s="139">
        <f t="shared" si="4"/>
        <v>0</v>
      </c>
      <c r="O49" s="139">
        <f t="shared" si="5"/>
        <v>0</v>
      </c>
    </row>
    <row r="50" ht="18.75" customHeight="1" spans="1:15">
      <c r="A50" s="83" t="s">
        <v>1302</v>
      </c>
      <c r="B50" s="97"/>
      <c r="C50" s="97"/>
      <c r="D50" s="97">
        <v>0</v>
      </c>
      <c r="E50" s="97">
        <v>0</v>
      </c>
      <c r="F50" s="97"/>
      <c r="G50" s="97"/>
      <c r="H50" s="97">
        <v>0</v>
      </c>
      <c r="I50" s="97">
        <v>0</v>
      </c>
      <c r="J50" s="98">
        <f t="shared" si="0"/>
        <v>0</v>
      </c>
      <c r="K50" s="98">
        <f t="shared" si="1"/>
        <v>0</v>
      </c>
      <c r="L50" s="98">
        <f t="shared" si="2"/>
        <v>0</v>
      </c>
      <c r="M50" s="98">
        <f t="shared" si="3"/>
        <v>0</v>
      </c>
      <c r="N50" s="139">
        <f t="shared" si="4"/>
        <v>0</v>
      </c>
      <c r="O50" s="139">
        <f t="shared" si="5"/>
        <v>0</v>
      </c>
    </row>
    <row r="51" ht="18.75" customHeight="1" spans="1:15">
      <c r="A51" s="86" t="s">
        <v>1303</v>
      </c>
      <c r="B51" s="100">
        <v>71627</v>
      </c>
      <c r="C51" s="100">
        <v>38992</v>
      </c>
      <c r="D51" s="100">
        <f>SUM(D52:D56)</f>
        <v>64366</v>
      </c>
      <c r="E51" s="100">
        <f>SUM(E52:E56)</f>
        <v>47842</v>
      </c>
      <c r="F51" s="100">
        <f>SUM(F52:F56)</f>
        <v>63296</v>
      </c>
      <c r="G51" s="100">
        <f>SUM(G52:G56)</f>
        <v>53675</v>
      </c>
      <c r="H51" s="100">
        <v>87019</v>
      </c>
      <c r="I51" s="100">
        <v>50006</v>
      </c>
      <c r="J51" s="101">
        <f t="shared" si="0"/>
        <v>121.5</v>
      </c>
      <c r="K51" s="101">
        <f t="shared" si="1"/>
        <v>128.2</v>
      </c>
      <c r="L51" s="101">
        <f t="shared" si="2"/>
        <v>135.2</v>
      </c>
      <c r="M51" s="101">
        <f t="shared" si="3"/>
        <v>104.5</v>
      </c>
      <c r="N51" s="138">
        <f t="shared" si="4"/>
        <v>37.4794615773509</v>
      </c>
      <c r="O51" s="138">
        <f t="shared" si="5"/>
        <v>-6.83558453656264</v>
      </c>
    </row>
    <row r="52" ht="18.75" customHeight="1" spans="1:15">
      <c r="A52" s="83" t="s">
        <v>1304</v>
      </c>
      <c r="B52" s="97">
        <v>14000</v>
      </c>
      <c r="C52" s="97">
        <v>7000</v>
      </c>
      <c r="D52" s="97">
        <v>15215</v>
      </c>
      <c r="E52" s="97">
        <v>14521</v>
      </c>
      <c r="F52" s="97">
        <v>13839</v>
      </c>
      <c r="G52" s="97">
        <v>13581</v>
      </c>
      <c r="H52" s="97">
        <v>24089</v>
      </c>
      <c r="I52" s="97">
        <v>16250</v>
      </c>
      <c r="J52" s="98">
        <f t="shared" si="0"/>
        <v>172.1</v>
      </c>
      <c r="K52" s="98">
        <f t="shared" si="1"/>
        <v>232.1</v>
      </c>
      <c r="L52" s="98">
        <f t="shared" si="2"/>
        <v>158.3</v>
      </c>
      <c r="M52" s="98">
        <f t="shared" si="3"/>
        <v>111.9</v>
      </c>
      <c r="N52" s="139">
        <f t="shared" si="4"/>
        <v>74.0660452344823</v>
      </c>
      <c r="O52" s="139">
        <f t="shared" si="5"/>
        <v>19.6524556365511</v>
      </c>
    </row>
    <row r="53" ht="18.75" customHeight="1" spans="1:15">
      <c r="A53" s="83" t="s">
        <v>1305</v>
      </c>
      <c r="B53" s="97">
        <v>1000</v>
      </c>
      <c r="C53" s="97">
        <v>6003</v>
      </c>
      <c r="D53" s="97">
        <v>900</v>
      </c>
      <c r="E53" s="97">
        <v>760</v>
      </c>
      <c r="F53" s="97">
        <v>880</v>
      </c>
      <c r="G53" s="97">
        <v>800</v>
      </c>
      <c r="H53" s="97">
        <v>961</v>
      </c>
      <c r="I53" s="97">
        <v>835</v>
      </c>
      <c r="J53" s="98">
        <f t="shared" si="0"/>
        <v>96.1</v>
      </c>
      <c r="K53" s="98">
        <f t="shared" si="1"/>
        <v>13.9</v>
      </c>
      <c r="L53" s="98">
        <f t="shared" si="2"/>
        <v>106.8</v>
      </c>
      <c r="M53" s="98">
        <f t="shared" si="3"/>
        <v>109.9</v>
      </c>
      <c r="N53" s="139">
        <f t="shared" si="4"/>
        <v>9.20454545454545</v>
      </c>
      <c r="O53" s="139">
        <f t="shared" si="5"/>
        <v>4.375</v>
      </c>
    </row>
    <row r="54" ht="18.75" customHeight="1" spans="1:15">
      <c r="A54" s="83" t="s">
        <v>1306</v>
      </c>
      <c r="B54" s="97">
        <v>100</v>
      </c>
      <c r="C54" s="97">
        <v>60</v>
      </c>
      <c r="D54" s="97">
        <v>60</v>
      </c>
      <c r="E54" s="97"/>
      <c r="F54" s="97">
        <v>70</v>
      </c>
      <c r="G54" s="97">
        <v>0</v>
      </c>
      <c r="H54" s="97">
        <v>86</v>
      </c>
      <c r="I54" s="97">
        <v>0</v>
      </c>
      <c r="J54" s="98">
        <f t="shared" si="0"/>
        <v>86</v>
      </c>
      <c r="K54" s="98">
        <f t="shared" si="1"/>
        <v>0</v>
      </c>
      <c r="L54" s="98">
        <f t="shared" si="2"/>
        <v>143.3</v>
      </c>
      <c r="M54" s="98">
        <f t="shared" si="3"/>
        <v>0</v>
      </c>
      <c r="N54" s="139">
        <f t="shared" si="4"/>
        <v>22.8571428571429</v>
      </c>
      <c r="O54" s="139">
        <f t="shared" si="5"/>
        <v>0</v>
      </c>
    </row>
    <row r="55" ht="18.75" customHeight="1" spans="1:15">
      <c r="A55" s="83" t="s">
        <v>1307</v>
      </c>
      <c r="B55" s="97">
        <v>22000</v>
      </c>
      <c r="C55" s="97">
        <v>22000</v>
      </c>
      <c r="D55" s="97">
        <v>20200</v>
      </c>
      <c r="E55" s="97">
        <v>13541</v>
      </c>
      <c r="F55" s="97">
        <v>21210</v>
      </c>
      <c r="G55" s="97">
        <v>20184</v>
      </c>
      <c r="H55" s="97">
        <v>14931</v>
      </c>
      <c r="I55" s="97">
        <v>14786</v>
      </c>
      <c r="J55" s="98">
        <f t="shared" si="0"/>
        <v>67.9</v>
      </c>
      <c r="K55" s="98">
        <f t="shared" si="1"/>
        <v>67.2</v>
      </c>
      <c r="L55" s="98">
        <f t="shared" si="2"/>
        <v>73.9</v>
      </c>
      <c r="M55" s="98">
        <f t="shared" si="3"/>
        <v>109.2</v>
      </c>
      <c r="N55" s="139">
        <f t="shared" si="4"/>
        <v>-29.6039603960396</v>
      </c>
      <c r="O55" s="139">
        <f t="shared" si="5"/>
        <v>-26.7439556084027</v>
      </c>
    </row>
    <row r="56" ht="18.75" customHeight="1" spans="1:15">
      <c r="A56" s="83" t="s">
        <v>1308</v>
      </c>
      <c r="B56" s="97">
        <v>34527</v>
      </c>
      <c r="C56" s="97">
        <v>3929</v>
      </c>
      <c r="D56" s="97">
        <f>27851+122+18</f>
        <v>27991</v>
      </c>
      <c r="E56" s="97">
        <v>19020</v>
      </c>
      <c r="F56" s="97">
        <v>27297</v>
      </c>
      <c r="G56" s="97">
        <v>19110</v>
      </c>
      <c r="H56" s="97">
        <v>46952</v>
      </c>
      <c r="I56" s="97">
        <v>18135</v>
      </c>
      <c r="J56" s="98">
        <f t="shared" si="0"/>
        <v>136</v>
      </c>
      <c r="K56" s="98">
        <f t="shared" si="1"/>
        <v>461.6</v>
      </c>
      <c r="L56" s="98">
        <f t="shared" si="2"/>
        <v>167.7</v>
      </c>
      <c r="M56" s="98">
        <f t="shared" si="3"/>
        <v>95.3</v>
      </c>
      <c r="N56" s="139">
        <f t="shared" si="4"/>
        <v>72.0042495512327</v>
      </c>
      <c r="O56" s="139">
        <f t="shared" si="5"/>
        <v>-5.10204081632653</v>
      </c>
    </row>
    <row r="57" ht="18.75" customHeight="1" spans="1:15">
      <c r="A57" s="86" t="s">
        <v>1309</v>
      </c>
      <c r="B57" s="100">
        <v>26844</v>
      </c>
      <c r="C57" s="100">
        <v>0</v>
      </c>
      <c r="D57" s="100">
        <f>SUM(D58:D59)</f>
        <v>32166</v>
      </c>
      <c r="E57" s="100">
        <f>SUM(E58:E59)</f>
        <v>0</v>
      </c>
      <c r="F57" s="100">
        <f>SUM(F58:F59)</f>
        <v>31025</v>
      </c>
      <c r="G57" s="100">
        <f>SUM(G58:G59)</f>
        <v>0</v>
      </c>
      <c r="H57" s="100">
        <v>27931</v>
      </c>
      <c r="I57" s="100">
        <v>0</v>
      </c>
      <c r="J57" s="101">
        <f t="shared" si="0"/>
        <v>104</v>
      </c>
      <c r="K57" s="101">
        <f t="shared" si="1"/>
        <v>0</v>
      </c>
      <c r="L57" s="101">
        <f t="shared" si="2"/>
        <v>86.8</v>
      </c>
      <c r="M57" s="101">
        <f t="shared" si="3"/>
        <v>0</v>
      </c>
      <c r="N57" s="138">
        <f t="shared" si="4"/>
        <v>-9.97260273972602</v>
      </c>
      <c r="O57" s="139">
        <f t="shared" si="5"/>
        <v>0</v>
      </c>
    </row>
    <row r="58" ht="18.75" customHeight="1" spans="1:15">
      <c r="A58" s="83" t="s">
        <v>1310</v>
      </c>
      <c r="B58" s="97">
        <v>26844</v>
      </c>
      <c r="C58" s="97"/>
      <c r="D58" s="97">
        <v>32166</v>
      </c>
      <c r="E58" s="97">
        <v>0</v>
      </c>
      <c r="F58" s="97">
        <v>31025</v>
      </c>
      <c r="G58" s="97">
        <v>0</v>
      </c>
      <c r="H58" s="97">
        <v>27931</v>
      </c>
      <c r="I58" s="97">
        <v>0</v>
      </c>
      <c r="J58" s="98">
        <f t="shared" si="0"/>
        <v>104</v>
      </c>
      <c r="K58" s="98">
        <f t="shared" si="1"/>
        <v>0</v>
      </c>
      <c r="L58" s="98">
        <f t="shared" si="2"/>
        <v>86.8</v>
      </c>
      <c r="M58" s="98">
        <f t="shared" si="3"/>
        <v>0</v>
      </c>
      <c r="N58" s="139">
        <f t="shared" si="4"/>
        <v>-9.97260273972602</v>
      </c>
      <c r="O58" s="139">
        <f t="shared" si="5"/>
        <v>0</v>
      </c>
    </row>
    <row r="59" ht="18.75" customHeight="1" spans="1:15">
      <c r="A59" s="83" t="s">
        <v>591</v>
      </c>
      <c r="B59" s="97"/>
      <c r="C59" s="97"/>
      <c r="D59" s="97">
        <v>0</v>
      </c>
      <c r="E59" s="97">
        <v>0</v>
      </c>
      <c r="F59" s="97">
        <v>0</v>
      </c>
      <c r="G59" s="97">
        <v>0</v>
      </c>
      <c r="H59" s="97">
        <v>0</v>
      </c>
      <c r="I59" s="97">
        <v>0</v>
      </c>
      <c r="J59" s="98">
        <f t="shared" si="0"/>
        <v>0</v>
      </c>
      <c r="K59" s="98">
        <f t="shared" si="1"/>
        <v>0</v>
      </c>
      <c r="L59" s="98">
        <f t="shared" si="2"/>
        <v>0</v>
      </c>
      <c r="M59" s="98">
        <f t="shared" si="3"/>
        <v>0</v>
      </c>
      <c r="N59" s="139">
        <f t="shared" si="4"/>
        <v>0</v>
      </c>
      <c r="O59" s="139">
        <f t="shared" si="5"/>
        <v>0</v>
      </c>
    </row>
    <row r="60" ht="18.75" customHeight="1" spans="1:15">
      <c r="A60" s="86" t="s">
        <v>1311</v>
      </c>
      <c r="B60" s="100">
        <v>40251</v>
      </c>
      <c r="C60" s="100">
        <v>0</v>
      </c>
      <c r="D60" s="100">
        <f>SUM(D61:D64)</f>
        <v>22415</v>
      </c>
      <c r="E60" s="100">
        <f>SUM(E61:E64)</f>
        <v>0</v>
      </c>
      <c r="F60" s="100">
        <f>SUM(F61:F64)</f>
        <v>21948</v>
      </c>
      <c r="G60" s="100">
        <f>SUM(G61:G64)</f>
        <v>0</v>
      </c>
      <c r="H60" s="100">
        <v>25230</v>
      </c>
      <c r="I60" s="100">
        <v>0</v>
      </c>
      <c r="J60" s="101">
        <f t="shared" si="0"/>
        <v>62.7</v>
      </c>
      <c r="K60" s="101">
        <f t="shared" si="1"/>
        <v>0</v>
      </c>
      <c r="L60" s="101">
        <f t="shared" si="2"/>
        <v>112.6</v>
      </c>
      <c r="M60" s="101">
        <f t="shared" si="3"/>
        <v>0</v>
      </c>
      <c r="N60" s="138">
        <f t="shared" si="4"/>
        <v>14.9535265172225</v>
      </c>
      <c r="O60" s="139">
        <f t="shared" si="5"/>
        <v>0</v>
      </c>
    </row>
    <row r="61" ht="18.75" customHeight="1" spans="1:15">
      <c r="A61" s="83" t="s">
        <v>1312</v>
      </c>
      <c r="B61" s="97">
        <v>40051</v>
      </c>
      <c r="C61" s="97"/>
      <c r="D61" s="97">
        <v>22415</v>
      </c>
      <c r="E61" s="97">
        <v>0</v>
      </c>
      <c r="F61" s="97">
        <v>21861</v>
      </c>
      <c r="G61" s="97"/>
      <c r="H61" s="97">
        <v>25055</v>
      </c>
      <c r="I61" s="97">
        <v>0</v>
      </c>
      <c r="J61" s="98">
        <f t="shared" si="0"/>
        <v>62.6</v>
      </c>
      <c r="K61" s="98">
        <f t="shared" si="1"/>
        <v>0</v>
      </c>
      <c r="L61" s="98">
        <f t="shared" si="2"/>
        <v>111.8</v>
      </c>
      <c r="M61" s="98">
        <f t="shared" si="3"/>
        <v>0</v>
      </c>
      <c r="N61" s="139">
        <f t="shared" si="4"/>
        <v>14.6104935730296</v>
      </c>
      <c r="O61" s="139">
        <f t="shared" si="5"/>
        <v>0</v>
      </c>
    </row>
    <row r="62" ht="18.75" customHeight="1" spans="1:15">
      <c r="A62" s="83" t="s">
        <v>1313</v>
      </c>
      <c r="B62" s="97"/>
      <c r="C62" s="97"/>
      <c r="D62" s="97">
        <v>0</v>
      </c>
      <c r="E62" s="97">
        <v>0</v>
      </c>
      <c r="F62" s="97">
        <v>0</v>
      </c>
      <c r="G62" s="97"/>
      <c r="H62" s="97">
        <v>0</v>
      </c>
      <c r="I62" s="97">
        <v>0</v>
      </c>
      <c r="J62" s="98">
        <f t="shared" si="0"/>
        <v>0</v>
      </c>
      <c r="K62" s="98">
        <f t="shared" si="1"/>
        <v>0</v>
      </c>
      <c r="L62" s="98">
        <f t="shared" si="2"/>
        <v>0</v>
      </c>
      <c r="M62" s="98">
        <f t="shared" si="3"/>
        <v>0</v>
      </c>
      <c r="N62" s="139">
        <f t="shared" si="4"/>
        <v>0</v>
      </c>
      <c r="O62" s="139">
        <f t="shared" si="5"/>
        <v>0</v>
      </c>
    </row>
    <row r="63" ht="18.75" customHeight="1" spans="1:15">
      <c r="A63" s="83" t="s">
        <v>1314</v>
      </c>
      <c r="B63" s="97">
        <v>200</v>
      </c>
      <c r="C63" s="97"/>
      <c r="D63" s="97"/>
      <c r="E63" s="97">
        <v>0</v>
      </c>
      <c r="F63" s="97">
        <v>87</v>
      </c>
      <c r="G63" s="97"/>
      <c r="H63" s="97">
        <v>175</v>
      </c>
      <c r="I63" s="97">
        <v>0</v>
      </c>
      <c r="J63" s="98">
        <f t="shared" si="0"/>
        <v>87.5</v>
      </c>
      <c r="K63" s="98">
        <f t="shared" si="1"/>
        <v>0</v>
      </c>
      <c r="L63" s="98">
        <f t="shared" si="2"/>
        <v>0</v>
      </c>
      <c r="M63" s="98">
        <f t="shared" si="3"/>
        <v>0</v>
      </c>
      <c r="N63" s="139">
        <f t="shared" si="4"/>
        <v>101.149425287356</v>
      </c>
      <c r="O63" s="139">
        <f t="shared" si="5"/>
        <v>0</v>
      </c>
    </row>
    <row r="64" ht="18.75" customHeight="1" spans="1:15">
      <c r="A64" s="83" t="s">
        <v>1315</v>
      </c>
      <c r="B64" s="97">
        <v>0</v>
      </c>
      <c r="C64" s="97">
        <v>0</v>
      </c>
      <c r="D64" s="97">
        <v>0</v>
      </c>
      <c r="E64" s="97">
        <v>0</v>
      </c>
      <c r="F64" s="97">
        <v>0</v>
      </c>
      <c r="G64" s="97"/>
      <c r="H64" s="97">
        <v>0</v>
      </c>
      <c r="I64" s="97">
        <v>0</v>
      </c>
      <c r="J64" s="98">
        <f t="shared" si="0"/>
        <v>0</v>
      </c>
      <c r="K64" s="98">
        <f t="shared" si="1"/>
        <v>0</v>
      </c>
      <c r="L64" s="98">
        <f t="shared" si="2"/>
        <v>0</v>
      </c>
      <c r="M64" s="98">
        <f t="shared" si="3"/>
        <v>0</v>
      </c>
      <c r="N64" s="139">
        <f t="shared" si="4"/>
        <v>0</v>
      </c>
      <c r="O64" s="139">
        <f t="shared" si="5"/>
        <v>0</v>
      </c>
    </row>
    <row r="65" ht="18.75" customHeight="1" spans="1:15">
      <c r="A65" s="86" t="s">
        <v>1316</v>
      </c>
      <c r="B65" s="97">
        <v>0</v>
      </c>
      <c r="C65" s="97">
        <f>SUM(C66:C69)</f>
        <v>0</v>
      </c>
      <c r="D65" s="97">
        <v>0</v>
      </c>
      <c r="E65" s="97">
        <f>SUM(E66:E69)</f>
        <v>0</v>
      </c>
      <c r="F65" s="97"/>
      <c r="G65" s="97"/>
      <c r="H65" s="97">
        <v>0</v>
      </c>
      <c r="I65" s="97">
        <v>0</v>
      </c>
      <c r="J65" s="98">
        <f t="shared" si="0"/>
        <v>0</v>
      </c>
      <c r="K65" s="98">
        <f t="shared" si="1"/>
        <v>0</v>
      </c>
      <c r="L65" s="98">
        <f t="shared" si="2"/>
        <v>0</v>
      </c>
      <c r="M65" s="98">
        <f t="shared" si="3"/>
        <v>0</v>
      </c>
      <c r="N65" s="139">
        <f t="shared" si="4"/>
        <v>0</v>
      </c>
      <c r="O65" s="139">
        <f t="shared" si="5"/>
        <v>0</v>
      </c>
    </row>
    <row r="66" ht="18.75" customHeight="1" spans="1:15">
      <c r="A66" s="83" t="s">
        <v>1317</v>
      </c>
      <c r="B66" s="97">
        <v>0</v>
      </c>
      <c r="C66" s="97">
        <v>0</v>
      </c>
      <c r="D66" s="97">
        <v>0</v>
      </c>
      <c r="E66" s="97">
        <v>0</v>
      </c>
      <c r="F66" s="97"/>
      <c r="G66" s="97"/>
      <c r="H66" s="97">
        <v>0</v>
      </c>
      <c r="I66" s="97">
        <v>0</v>
      </c>
      <c r="J66" s="98">
        <f t="shared" si="0"/>
        <v>0</v>
      </c>
      <c r="K66" s="98">
        <f t="shared" si="1"/>
        <v>0</v>
      </c>
      <c r="L66" s="98">
        <f t="shared" si="2"/>
        <v>0</v>
      </c>
      <c r="M66" s="98">
        <f t="shared" si="3"/>
        <v>0</v>
      </c>
      <c r="N66" s="139">
        <f t="shared" si="4"/>
        <v>0</v>
      </c>
      <c r="O66" s="139">
        <f t="shared" si="5"/>
        <v>0</v>
      </c>
    </row>
    <row r="67" ht="18.75" customHeight="1" spans="1:15">
      <c r="A67" s="83" t="s">
        <v>1318</v>
      </c>
      <c r="B67" s="97">
        <v>0</v>
      </c>
      <c r="C67" s="97">
        <v>0</v>
      </c>
      <c r="D67" s="97">
        <v>0</v>
      </c>
      <c r="E67" s="97">
        <v>0</v>
      </c>
      <c r="F67" s="97"/>
      <c r="G67" s="97"/>
      <c r="H67" s="97">
        <v>0</v>
      </c>
      <c r="I67" s="97">
        <v>0</v>
      </c>
      <c r="J67" s="98">
        <f t="shared" si="0"/>
        <v>0</v>
      </c>
      <c r="K67" s="98">
        <f t="shared" si="1"/>
        <v>0</v>
      </c>
      <c r="L67" s="98">
        <f t="shared" si="2"/>
        <v>0</v>
      </c>
      <c r="M67" s="98">
        <f t="shared" si="3"/>
        <v>0</v>
      </c>
      <c r="N67" s="139">
        <f t="shared" si="4"/>
        <v>0</v>
      </c>
      <c r="O67" s="139">
        <f t="shared" si="5"/>
        <v>0</v>
      </c>
    </row>
    <row r="68" ht="18.75" customHeight="1" spans="1:15">
      <c r="A68" s="83" t="s">
        <v>1319</v>
      </c>
      <c r="B68" s="97">
        <v>0</v>
      </c>
      <c r="C68" s="97">
        <v>0</v>
      </c>
      <c r="D68" s="97">
        <v>0</v>
      </c>
      <c r="E68" s="97">
        <v>0</v>
      </c>
      <c r="F68" s="97"/>
      <c r="G68" s="97"/>
      <c r="H68" s="97">
        <v>0</v>
      </c>
      <c r="I68" s="97">
        <v>0</v>
      </c>
      <c r="J68" s="98">
        <f t="shared" si="0"/>
        <v>0</v>
      </c>
      <c r="K68" s="98">
        <f t="shared" si="1"/>
        <v>0</v>
      </c>
      <c r="L68" s="98">
        <f t="shared" si="2"/>
        <v>0</v>
      </c>
      <c r="M68" s="98">
        <f t="shared" si="3"/>
        <v>0</v>
      </c>
      <c r="N68" s="139">
        <f t="shared" si="4"/>
        <v>0</v>
      </c>
      <c r="O68" s="139">
        <f t="shared" si="5"/>
        <v>0</v>
      </c>
    </row>
    <row r="69" ht="18.75" customHeight="1" spans="1:15">
      <c r="A69" s="83" t="s">
        <v>1072</v>
      </c>
      <c r="B69" s="97">
        <v>0</v>
      </c>
      <c r="C69" s="97">
        <v>0</v>
      </c>
      <c r="D69" s="97">
        <v>0</v>
      </c>
      <c r="E69" s="97">
        <v>0</v>
      </c>
      <c r="F69" s="97"/>
      <c r="G69" s="97"/>
      <c r="H69" s="97">
        <v>0</v>
      </c>
      <c r="I69" s="97">
        <v>0</v>
      </c>
      <c r="J69" s="98">
        <f t="shared" si="0"/>
        <v>0</v>
      </c>
      <c r="K69" s="98">
        <f t="shared" si="1"/>
        <v>0</v>
      </c>
      <c r="L69" s="98">
        <f t="shared" si="2"/>
        <v>0</v>
      </c>
      <c r="M69" s="98">
        <f t="shared" si="3"/>
        <v>0</v>
      </c>
      <c r="N69" s="139">
        <f t="shared" si="4"/>
        <v>0</v>
      </c>
      <c r="O69" s="139">
        <f t="shared" si="5"/>
        <v>0</v>
      </c>
    </row>
    <row r="70" s="93" customFormat="1" ht="18.75" customHeight="1" spans="1:15">
      <c r="A70" s="95" t="s">
        <v>180</v>
      </c>
      <c r="B70" s="100">
        <f t="shared" ref="B70:I70" si="6">SUM(B6,B11,B22,B30,B37,B41,B44,B48,B51,B57,B60,B65)</f>
        <v>575000</v>
      </c>
      <c r="C70" s="100">
        <f t="shared" si="6"/>
        <v>252414</v>
      </c>
      <c r="D70" s="100">
        <f t="shared" si="6"/>
        <v>580000</v>
      </c>
      <c r="E70" s="100">
        <f t="shared" si="6"/>
        <v>252174</v>
      </c>
      <c r="F70" s="100">
        <f t="shared" si="6"/>
        <v>552058</v>
      </c>
      <c r="G70" s="100">
        <f t="shared" si="6"/>
        <v>253602</v>
      </c>
      <c r="H70" s="100">
        <f t="shared" si="6"/>
        <v>560369</v>
      </c>
      <c r="I70" s="100">
        <f t="shared" si="6"/>
        <v>240465</v>
      </c>
      <c r="J70" s="101">
        <f>IF(B70=0,0,(ROUND(H70/B70*100,1)))</f>
        <v>97.5</v>
      </c>
      <c r="K70" s="101">
        <f>IF(C70=0,0,(ROUND(I70/C70*100,1)))</f>
        <v>95.3</v>
      </c>
      <c r="L70" s="101">
        <f>IF(D70=0,0,(ROUND(H70/D70*100,1)))</f>
        <v>96.6</v>
      </c>
      <c r="M70" s="101">
        <f>IF(E70=0,0,(ROUND(I70/E70*100,1)))</f>
        <v>95.4</v>
      </c>
      <c r="N70" s="138">
        <f>IF(F70&lt;&gt;0,(H70/F70-1)*100,0)</f>
        <v>1.50545775987305</v>
      </c>
      <c r="O70" s="138">
        <f>IF(G70&lt;&gt;0,(I70/G70-1)*100,0)</f>
        <v>-5.18016419428868</v>
      </c>
    </row>
    <row r="72" ht="22" customHeight="1" spans="1:13">
      <c r="A72" s="140" t="s">
        <v>80</v>
      </c>
      <c r="B72" s="140"/>
      <c r="C72" s="140"/>
      <c r="D72" s="140"/>
      <c r="E72" s="140"/>
      <c r="F72" s="140"/>
      <c r="G72" s="140"/>
      <c r="H72" s="140"/>
      <c r="I72" s="140"/>
      <c r="J72" s="140"/>
      <c r="K72" s="140"/>
      <c r="L72" s="140"/>
      <c r="M72" s="140"/>
    </row>
  </sheetData>
  <mergeCells count="10">
    <mergeCell ref="A2:O2"/>
    <mergeCell ref="B4:C4"/>
    <mergeCell ref="D4:E4"/>
    <mergeCell ref="F4:G4"/>
    <mergeCell ref="H4:I4"/>
    <mergeCell ref="J4:K4"/>
    <mergeCell ref="L4:M4"/>
    <mergeCell ref="N4:O4"/>
    <mergeCell ref="A72:M72"/>
    <mergeCell ref="A4:A5"/>
  </mergeCells>
  <pageMargins left="0.699305555555556" right="0.699305555555556" top="0.75" bottom="0.75" header="0.3" footer="0.3"/>
  <pageSetup paperSize="9" scale="98" fitToHeight="0"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5"/>
  </sheetPr>
  <dimension ref="A1:D80"/>
  <sheetViews>
    <sheetView showZeros="0" workbookViewId="0">
      <selection activeCell="A11" sqref="A11"/>
    </sheetView>
  </sheetViews>
  <sheetFormatPr defaultColWidth="9" defaultRowHeight="14.4" outlineLevelCol="3"/>
  <cols>
    <col min="1" max="1" width="48.75" style="92" customWidth="1"/>
    <col min="2" max="4" width="17.1296296296296" style="92" customWidth="1"/>
    <col min="5" max="16384" width="9" style="92"/>
  </cols>
  <sheetData>
    <row r="1" ht="18" customHeight="1" spans="1:1">
      <c r="A1" s="92" t="s">
        <v>1320</v>
      </c>
    </row>
    <row r="2" ht="24" spans="1:4">
      <c r="A2" s="17" t="s">
        <v>1321</v>
      </c>
      <c r="B2" s="17"/>
      <c r="C2" s="17"/>
      <c r="D2" s="17"/>
    </row>
    <row r="3" ht="18" customHeight="1" spans="1:4">
      <c r="A3" s="80"/>
      <c r="B3" s="80"/>
      <c r="C3" s="80"/>
      <c r="D3" s="81" t="s">
        <v>26</v>
      </c>
    </row>
    <row r="4" ht="35" customHeight="1" spans="1:4">
      <c r="A4" s="95" t="s">
        <v>82</v>
      </c>
      <c r="B4" s="82" t="s">
        <v>31</v>
      </c>
      <c r="C4" s="82" t="s">
        <v>1322</v>
      </c>
      <c r="D4" s="82" t="s">
        <v>1323</v>
      </c>
    </row>
    <row r="5" ht="18" customHeight="1" spans="1:4">
      <c r="A5" s="83" t="s">
        <v>181</v>
      </c>
      <c r="B5" s="131">
        <v>0</v>
      </c>
      <c r="C5" s="131">
        <v>0</v>
      </c>
      <c r="D5" s="131">
        <f t="shared" ref="D5:D68" si="0">IF(C5&lt;&gt;0,(B5/C5)*100,0)</f>
        <v>0</v>
      </c>
    </row>
    <row r="6" ht="18" customHeight="1" spans="1:4">
      <c r="A6" s="83" t="s">
        <v>182</v>
      </c>
      <c r="B6" s="131">
        <v>0</v>
      </c>
      <c r="C6" s="131">
        <v>0</v>
      </c>
      <c r="D6" s="131">
        <f t="shared" si="0"/>
        <v>0</v>
      </c>
    </row>
    <row r="7" ht="18" customHeight="1" spans="1:4">
      <c r="A7" s="83" t="s">
        <v>1324</v>
      </c>
      <c r="B7" s="131">
        <v>0</v>
      </c>
      <c r="C7" s="131">
        <v>0</v>
      </c>
      <c r="D7" s="131">
        <f t="shared" si="0"/>
        <v>0</v>
      </c>
    </row>
    <row r="8" ht="18" customHeight="1" spans="1:4">
      <c r="A8" s="83" t="s">
        <v>1325</v>
      </c>
      <c r="B8" s="131">
        <v>0</v>
      </c>
      <c r="C8" s="131">
        <v>0</v>
      </c>
      <c r="D8" s="131">
        <f t="shared" si="0"/>
        <v>0</v>
      </c>
    </row>
    <row r="9" ht="18" customHeight="1" spans="1:4">
      <c r="A9" s="83" t="s">
        <v>1326</v>
      </c>
      <c r="B9" s="131">
        <v>0</v>
      </c>
      <c r="C9" s="131">
        <v>0</v>
      </c>
      <c r="D9" s="131">
        <f t="shared" si="0"/>
        <v>0</v>
      </c>
    </row>
    <row r="10" ht="18" customHeight="1" spans="1:4">
      <c r="A10" s="83" t="s">
        <v>1327</v>
      </c>
      <c r="B10" s="131">
        <v>0</v>
      </c>
      <c r="C10" s="131">
        <v>0</v>
      </c>
      <c r="D10" s="131">
        <f t="shared" si="0"/>
        <v>0</v>
      </c>
    </row>
    <row r="11" ht="18" customHeight="1" spans="1:4">
      <c r="A11" s="83" t="s">
        <v>1328</v>
      </c>
      <c r="B11" s="131">
        <v>0</v>
      </c>
      <c r="C11" s="131">
        <v>0</v>
      </c>
      <c r="D11" s="131">
        <f t="shared" si="0"/>
        <v>0</v>
      </c>
    </row>
    <row r="12" ht="18" customHeight="1" spans="1:4">
      <c r="A12" s="83" t="s">
        <v>1329</v>
      </c>
      <c r="B12" s="131">
        <v>0</v>
      </c>
      <c r="C12" s="131">
        <v>0</v>
      </c>
      <c r="D12" s="131">
        <f t="shared" si="0"/>
        <v>0</v>
      </c>
    </row>
    <row r="13" ht="18" customHeight="1" spans="1:4">
      <c r="A13" s="83" t="s">
        <v>183</v>
      </c>
      <c r="B13" s="131">
        <v>0</v>
      </c>
      <c r="C13" s="131">
        <v>0</v>
      </c>
      <c r="D13" s="131">
        <f t="shared" si="0"/>
        <v>0</v>
      </c>
    </row>
    <row r="14" ht="18" customHeight="1" spans="1:4">
      <c r="A14" s="83" t="s">
        <v>1330</v>
      </c>
      <c r="B14" s="131">
        <v>0</v>
      </c>
      <c r="C14" s="131">
        <v>0</v>
      </c>
      <c r="D14" s="131">
        <f t="shared" si="0"/>
        <v>0</v>
      </c>
    </row>
    <row r="15" ht="18" customHeight="1" spans="1:4">
      <c r="A15" s="83" t="s">
        <v>1331</v>
      </c>
      <c r="B15" s="131">
        <v>0</v>
      </c>
      <c r="C15" s="131">
        <v>0</v>
      </c>
      <c r="D15" s="131">
        <f t="shared" si="0"/>
        <v>0</v>
      </c>
    </row>
    <row r="16" ht="18" customHeight="1" spans="1:4">
      <c r="A16" s="83" t="s">
        <v>1332</v>
      </c>
      <c r="B16" s="131">
        <v>0</v>
      </c>
      <c r="C16" s="131">
        <v>0</v>
      </c>
      <c r="D16" s="131">
        <f t="shared" si="0"/>
        <v>0</v>
      </c>
    </row>
    <row r="17" ht="18" customHeight="1" spans="1:4">
      <c r="A17" s="83" t="s">
        <v>1333</v>
      </c>
      <c r="B17" s="131">
        <v>0</v>
      </c>
      <c r="C17" s="131">
        <v>0</v>
      </c>
      <c r="D17" s="131">
        <f t="shared" si="0"/>
        <v>0</v>
      </c>
    </row>
    <row r="18" ht="18" customHeight="1" spans="1:4">
      <c r="A18" s="83" t="s">
        <v>1334</v>
      </c>
      <c r="B18" s="131">
        <v>0</v>
      </c>
      <c r="C18" s="131">
        <v>0</v>
      </c>
      <c r="D18" s="131">
        <f t="shared" si="0"/>
        <v>0</v>
      </c>
    </row>
    <row r="19" ht="18" customHeight="1" spans="1:4">
      <c r="A19" s="83" t="s">
        <v>1335</v>
      </c>
      <c r="B19" s="131">
        <v>0</v>
      </c>
      <c r="C19" s="131">
        <v>0</v>
      </c>
      <c r="D19" s="131">
        <f t="shared" si="0"/>
        <v>0</v>
      </c>
    </row>
    <row r="20" ht="18" customHeight="1" spans="1:4">
      <c r="A20" s="83" t="s">
        <v>1336</v>
      </c>
      <c r="B20" s="131">
        <v>0</v>
      </c>
      <c r="C20" s="131">
        <v>0</v>
      </c>
      <c r="D20" s="131">
        <f t="shared" si="0"/>
        <v>0</v>
      </c>
    </row>
    <row r="21" ht="18" customHeight="1" spans="1:4">
      <c r="A21" s="83" t="s">
        <v>1337</v>
      </c>
      <c r="B21" s="131">
        <v>0</v>
      </c>
      <c r="C21" s="131">
        <v>0</v>
      </c>
      <c r="D21" s="131">
        <f t="shared" si="0"/>
        <v>0</v>
      </c>
    </row>
    <row r="22" ht="18" customHeight="1" spans="1:4">
      <c r="A22" s="83" t="s">
        <v>1338</v>
      </c>
      <c r="B22" s="131">
        <v>0</v>
      </c>
      <c r="C22" s="131">
        <v>0</v>
      </c>
      <c r="D22" s="131">
        <f t="shared" si="0"/>
        <v>0</v>
      </c>
    </row>
    <row r="23" ht="18" customHeight="1" spans="1:4">
      <c r="A23" s="83" t="s">
        <v>1339</v>
      </c>
      <c r="B23" s="131">
        <v>0</v>
      </c>
      <c r="C23" s="131">
        <v>0</v>
      </c>
      <c r="D23" s="131">
        <f t="shared" si="0"/>
        <v>0</v>
      </c>
    </row>
    <row r="24" ht="18" customHeight="1" spans="1:4">
      <c r="A24" s="83" t="s">
        <v>1340</v>
      </c>
      <c r="B24" s="131">
        <v>0</v>
      </c>
      <c r="C24" s="131">
        <v>0</v>
      </c>
      <c r="D24" s="131">
        <f t="shared" si="0"/>
        <v>0</v>
      </c>
    </row>
    <row r="25" ht="18" customHeight="1" spans="1:4">
      <c r="A25" s="83" t="s">
        <v>1341</v>
      </c>
      <c r="B25" s="131">
        <v>0</v>
      </c>
      <c r="C25" s="131">
        <v>0</v>
      </c>
      <c r="D25" s="131">
        <f t="shared" si="0"/>
        <v>0</v>
      </c>
    </row>
    <row r="26" ht="18" customHeight="1" spans="1:4">
      <c r="A26" s="83" t="s">
        <v>1342</v>
      </c>
      <c r="B26" s="131">
        <v>0</v>
      </c>
      <c r="C26" s="131">
        <v>0</v>
      </c>
      <c r="D26" s="131">
        <f t="shared" si="0"/>
        <v>0</v>
      </c>
    </row>
    <row r="27" ht="18" customHeight="1" spans="1:4">
      <c r="A27" s="83" t="s">
        <v>1343</v>
      </c>
      <c r="B27" s="131">
        <v>0</v>
      </c>
      <c r="C27" s="131">
        <v>0</v>
      </c>
      <c r="D27" s="131">
        <f t="shared" si="0"/>
        <v>0</v>
      </c>
    </row>
    <row r="28" ht="18" customHeight="1" spans="1:4">
      <c r="A28" s="83" t="s">
        <v>1344</v>
      </c>
      <c r="B28" s="131">
        <v>0</v>
      </c>
      <c r="C28" s="131">
        <v>0</v>
      </c>
      <c r="D28" s="131">
        <f t="shared" si="0"/>
        <v>0</v>
      </c>
    </row>
    <row r="29" ht="18" customHeight="1" spans="1:4">
      <c r="A29" s="83" t="s">
        <v>1345</v>
      </c>
      <c r="B29" s="131">
        <v>0</v>
      </c>
      <c r="C29" s="131">
        <v>0</v>
      </c>
      <c r="D29" s="131">
        <f t="shared" si="0"/>
        <v>0</v>
      </c>
    </row>
    <row r="30" ht="18" customHeight="1" spans="1:4">
      <c r="A30" s="83" t="s">
        <v>1346</v>
      </c>
      <c r="B30" s="131">
        <v>0</v>
      </c>
      <c r="C30" s="131">
        <v>0</v>
      </c>
      <c r="D30" s="131">
        <f t="shared" si="0"/>
        <v>0</v>
      </c>
    </row>
    <row r="31" ht="18" customHeight="1" spans="1:4">
      <c r="A31" s="83" t="s">
        <v>1347</v>
      </c>
      <c r="B31" s="131">
        <v>0</v>
      </c>
      <c r="C31" s="131">
        <v>0</v>
      </c>
      <c r="D31" s="131">
        <f t="shared" si="0"/>
        <v>0</v>
      </c>
    </row>
    <row r="32" ht="18" customHeight="1" spans="1:4">
      <c r="A32" s="83" t="s">
        <v>1348</v>
      </c>
      <c r="B32" s="131">
        <v>0</v>
      </c>
      <c r="C32" s="131">
        <v>0</v>
      </c>
      <c r="D32" s="131">
        <f t="shared" si="0"/>
        <v>0</v>
      </c>
    </row>
    <row r="33" ht="18" customHeight="1" spans="1:4">
      <c r="A33" s="83" t="s">
        <v>1349</v>
      </c>
      <c r="B33" s="131">
        <v>0</v>
      </c>
      <c r="C33" s="131">
        <v>0</v>
      </c>
      <c r="D33" s="131">
        <f t="shared" si="0"/>
        <v>0</v>
      </c>
    </row>
    <row r="34" ht="18" customHeight="1" spans="1:4">
      <c r="A34" s="83" t="s">
        <v>1350</v>
      </c>
      <c r="B34" s="131">
        <v>0</v>
      </c>
      <c r="C34" s="131">
        <v>0</v>
      </c>
      <c r="D34" s="131">
        <f t="shared" si="0"/>
        <v>0</v>
      </c>
    </row>
    <row r="35" ht="18" customHeight="1" spans="1:4">
      <c r="A35" s="83" t="s">
        <v>1351</v>
      </c>
      <c r="B35" s="131">
        <v>0</v>
      </c>
      <c r="C35" s="131">
        <v>0</v>
      </c>
      <c r="D35" s="131">
        <f t="shared" si="0"/>
        <v>0</v>
      </c>
    </row>
    <row r="36" ht="18" customHeight="1" spans="1:4">
      <c r="A36" s="83" t="s">
        <v>1352</v>
      </c>
      <c r="B36" s="131">
        <v>0</v>
      </c>
      <c r="C36" s="131">
        <v>0</v>
      </c>
      <c r="D36" s="131">
        <f t="shared" si="0"/>
        <v>0</v>
      </c>
    </row>
    <row r="37" ht="18" customHeight="1" spans="1:4">
      <c r="A37" s="83" t="s">
        <v>1353</v>
      </c>
      <c r="B37" s="131">
        <v>0</v>
      </c>
      <c r="C37" s="131">
        <v>0</v>
      </c>
      <c r="D37" s="131">
        <f t="shared" si="0"/>
        <v>0</v>
      </c>
    </row>
    <row r="38" ht="18" customHeight="1" spans="1:4">
      <c r="A38" s="83" t="s">
        <v>1354</v>
      </c>
      <c r="B38" s="131">
        <v>0</v>
      </c>
      <c r="C38" s="131">
        <v>0</v>
      </c>
      <c r="D38" s="131">
        <f t="shared" si="0"/>
        <v>0</v>
      </c>
    </row>
    <row r="39" ht="18" customHeight="1" spans="1:4">
      <c r="A39" s="83" t="s">
        <v>1355</v>
      </c>
      <c r="B39" s="131">
        <v>0</v>
      </c>
      <c r="C39" s="131">
        <v>0</v>
      </c>
      <c r="D39" s="131">
        <f t="shared" si="0"/>
        <v>0</v>
      </c>
    </row>
    <row r="40" ht="18" customHeight="1" spans="1:4">
      <c r="A40" s="83" t="s">
        <v>1356</v>
      </c>
      <c r="B40" s="131">
        <v>0</v>
      </c>
      <c r="C40" s="131">
        <v>0</v>
      </c>
      <c r="D40" s="131">
        <f t="shared" si="0"/>
        <v>0</v>
      </c>
    </row>
    <row r="41" ht="18" customHeight="1" spans="1:4">
      <c r="A41" s="83" t="s">
        <v>1357</v>
      </c>
      <c r="B41" s="131">
        <v>0</v>
      </c>
      <c r="C41" s="131">
        <v>0</v>
      </c>
      <c r="D41" s="131">
        <f t="shared" si="0"/>
        <v>0</v>
      </c>
    </row>
    <row r="42" ht="18" customHeight="1" spans="1:4">
      <c r="A42" s="83" t="s">
        <v>1358</v>
      </c>
      <c r="B42" s="131">
        <v>0</v>
      </c>
      <c r="C42" s="131">
        <v>0</v>
      </c>
      <c r="D42" s="131">
        <f t="shared" si="0"/>
        <v>0</v>
      </c>
    </row>
    <row r="43" ht="18" customHeight="1" spans="1:4">
      <c r="A43" s="83" t="s">
        <v>1359</v>
      </c>
      <c r="B43" s="131">
        <v>0</v>
      </c>
      <c r="C43" s="131">
        <v>0</v>
      </c>
      <c r="D43" s="131">
        <f t="shared" si="0"/>
        <v>0</v>
      </c>
    </row>
    <row r="44" ht="18" customHeight="1" spans="1:4">
      <c r="A44" s="83" t="s">
        <v>1360</v>
      </c>
      <c r="B44" s="131">
        <v>0</v>
      </c>
      <c r="C44" s="131">
        <v>0</v>
      </c>
      <c r="D44" s="131">
        <f t="shared" si="0"/>
        <v>0</v>
      </c>
    </row>
    <row r="45" ht="18" customHeight="1" spans="1:4">
      <c r="A45" s="83" t="s">
        <v>1361</v>
      </c>
      <c r="B45" s="131">
        <v>0</v>
      </c>
      <c r="C45" s="131">
        <v>0</v>
      </c>
      <c r="D45" s="131">
        <f t="shared" si="0"/>
        <v>0</v>
      </c>
    </row>
    <row r="46" ht="18" customHeight="1" spans="1:4">
      <c r="A46" s="83" t="s">
        <v>1362</v>
      </c>
      <c r="B46" s="131">
        <v>0</v>
      </c>
      <c r="C46" s="131">
        <v>0</v>
      </c>
      <c r="D46" s="131">
        <f t="shared" si="0"/>
        <v>0</v>
      </c>
    </row>
    <row r="47" ht="18" customHeight="1" spans="1:4">
      <c r="A47" s="83" t="s">
        <v>1363</v>
      </c>
      <c r="B47" s="131">
        <v>0</v>
      </c>
      <c r="C47" s="131">
        <v>0</v>
      </c>
      <c r="D47" s="131">
        <f t="shared" si="0"/>
        <v>0</v>
      </c>
    </row>
    <row r="48" ht="18" customHeight="1" spans="1:4">
      <c r="A48" s="83" t="s">
        <v>1364</v>
      </c>
      <c r="B48" s="131">
        <v>0</v>
      </c>
      <c r="C48" s="131">
        <v>0</v>
      </c>
      <c r="D48" s="131">
        <f t="shared" si="0"/>
        <v>0</v>
      </c>
    </row>
    <row r="49" ht="18" customHeight="1" spans="1:4">
      <c r="A49" s="83" t="s">
        <v>1365</v>
      </c>
      <c r="B49" s="131">
        <v>0</v>
      </c>
      <c r="C49" s="131">
        <v>0</v>
      </c>
      <c r="D49" s="131">
        <f t="shared" si="0"/>
        <v>0</v>
      </c>
    </row>
    <row r="50" ht="18" customHeight="1" spans="1:4">
      <c r="A50" s="83" t="s">
        <v>1366</v>
      </c>
      <c r="B50" s="131">
        <v>0</v>
      </c>
      <c r="C50" s="131">
        <v>0</v>
      </c>
      <c r="D50" s="131">
        <f t="shared" si="0"/>
        <v>0</v>
      </c>
    </row>
    <row r="51" ht="18" customHeight="1" spans="1:4">
      <c r="A51" s="83" t="s">
        <v>1367</v>
      </c>
      <c r="B51" s="131">
        <v>0</v>
      </c>
      <c r="C51" s="131">
        <v>0</v>
      </c>
      <c r="D51" s="131">
        <f t="shared" si="0"/>
        <v>0</v>
      </c>
    </row>
    <row r="52" ht="18" customHeight="1" spans="1:4">
      <c r="A52" s="83" t="s">
        <v>1368</v>
      </c>
      <c r="B52" s="131">
        <v>0</v>
      </c>
      <c r="C52" s="131">
        <v>0</v>
      </c>
      <c r="D52" s="131">
        <f t="shared" si="0"/>
        <v>0</v>
      </c>
    </row>
    <row r="53" ht="18" customHeight="1" spans="1:4">
      <c r="A53" s="83" t="s">
        <v>1369</v>
      </c>
      <c r="B53" s="131">
        <v>0</v>
      </c>
      <c r="C53" s="131">
        <v>0</v>
      </c>
      <c r="D53" s="131">
        <f t="shared" si="0"/>
        <v>0</v>
      </c>
    </row>
    <row r="54" ht="18" customHeight="1" spans="1:4">
      <c r="A54" s="83" t="s">
        <v>184</v>
      </c>
      <c r="B54" s="131">
        <v>0</v>
      </c>
      <c r="C54" s="131">
        <v>0</v>
      </c>
      <c r="D54" s="131">
        <f t="shared" si="0"/>
        <v>0</v>
      </c>
    </row>
    <row r="55" ht="18" customHeight="1" spans="1:4">
      <c r="A55" s="83" t="s">
        <v>129</v>
      </c>
      <c r="B55" s="131">
        <v>0</v>
      </c>
      <c r="C55" s="131">
        <v>0</v>
      </c>
      <c r="D55" s="131">
        <f t="shared" si="0"/>
        <v>0</v>
      </c>
    </row>
    <row r="56" ht="18" customHeight="1" spans="1:4">
      <c r="A56" s="83" t="s">
        <v>130</v>
      </c>
      <c r="B56" s="131">
        <v>0</v>
      </c>
      <c r="C56" s="131">
        <v>0</v>
      </c>
      <c r="D56" s="131">
        <f t="shared" si="0"/>
        <v>0</v>
      </c>
    </row>
    <row r="57" ht="18" customHeight="1" spans="1:4">
      <c r="A57" s="83" t="s">
        <v>131</v>
      </c>
      <c r="B57" s="131">
        <v>0</v>
      </c>
      <c r="C57" s="131">
        <v>0</v>
      </c>
      <c r="D57" s="131">
        <f t="shared" si="0"/>
        <v>0</v>
      </c>
    </row>
    <row r="58" ht="18" customHeight="1" spans="1:4">
      <c r="A58" s="83" t="s">
        <v>132</v>
      </c>
      <c r="B58" s="131">
        <v>0</v>
      </c>
      <c r="C58" s="131">
        <v>0</v>
      </c>
      <c r="D58" s="131">
        <f t="shared" si="0"/>
        <v>0</v>
      </c>
    </row>
    <row r="59" ht="18" customHeight="1" spans="1:4">
      <c r="A59" s="83" t="s">
        <v>133</v>
      </c>
      <c r="B59" s="131">
        <v>0</v>
      </c>
      <c r="C59" s="131">
        <v>0</v>
      </c>
      <c r="D59" s="131">
        <f t="shared" si="0"/>
        <v>0</v>
      </c>
    </row>
    <row r="60" ht="18" customHeight="1" spans="1:4">
      <c r="A60" s="83" t="s">
        <v>134</v>
      </c>
      <c r="B60" s="131">
        <v>0</v>
      </c>
      <c r="C60" s="131">
        <v>0</v>
      </c>
      <c r="D60" s="131">
        <f t="shared" si="0"/>
        <v>0</v>
      </c>
    </row>
    <row r="61" ht="18" customHeight="1" spans="1:4">
      <c r="A61" s="83" t="s">
        <v>135</v>
      </c>
      <c r="B61" s="131">
        <v>0</v>
      </c>
      <c r="C61" s="131">
        <v>0</v>
      </c>
      <c r="D61" s="131">
        <f t="shared" si="0"/>
        <v>0</v>
      </c>
    </row>
    <row r="62" ht="18" customHeight="1" spans="1:4">
      <c r="A62" s="83" t="s">
        <v>136</v>
      </c>
      <c r="B62" s="131">
        <v>0</v>
      </c>
      <c r="C62" s="131">
        <v>0</v>
      </c>
      <c r="D62" s="131">
        <f t="shared" si="0"/>
        <v>0</v>
      </c>
    </row>
    <row r="63" ht="18" customHeight="1" spans="1:4">
      <c r="A63" s="83" t="s">
        <v>137</v>
      </c>
      <c r="B63" s="131">
        <v>0</v>
      </c>
      <c r="C63" s="131">
        <v>0</v>
      </c>
      <c r="D63" s="131">
        <f t="shared" si="0"/>
        <v>0</v>
      </c>
    </row>
    <row r="64" ht="18" customHeight="1" spans="1:4">
      <c r="A64" s="83" t="s">
        <v>138</v>
      </c>
      <c r="B64" s="131">
        <v>0</v>
      </c>
      <c r="C64" s="131">
        <v>0</v>
      </c>
      <c r="D64" s="131">
        <f t="shared" si="0"/>
        <v>0</v>
      </c>
    </row>
    <row r="65" ht="18" customHeight="1" spans="1:4">
      <c r="A65" s="83" t="s">
        <v>139</v>
      </c>
      <c r="B65" s="131">
        <v>0</v>
      </c>
      <c r="C65" s="131">
        <v>0</v>
      </c>
      <c r="D65" s="131">
        <f t="shared" si="0"/>
        <v>0</v>
      </c>
    </row>
    <row r="66" ht="18" customHeight="1" spans="1:4">
      <c r="A66" s="83" t="s">
        <v>140</v>
      </c>
      <c r="B66" s="131">
        <v>0</v>
      </c>
      <c r="C66" s="131">
        <v>0</v>
      </c>
      <c r="D66" s="131">
        <f t="shared" si="0"/>
        <v>0</v>
      </c>
    </row>
    <row r="67" ht="18" customHeight="1" spans="1:4">
      <c r="A67" s="83" t="s">
        <v>141</v>
      </c>
      <c r="B67" s="131">
        <v>0</v>
      </c>
      <c r="C67" s="131">
        <v>0</v>
      </c>
      <c r="D67" s="131">
        <f t="shared" si="0"/>
        <v>0</v>
      </c>
    </row>
    <row r="68" ht="18" customHeight="1" spans="1:4">
      <c r="A68" s="83" t="s">
        <v>142</v>
      </c>
      <c r="B68" s="131">
        <v>0</v>
      </c>
      <c r="C68" s="131">
        <v>0</v>
      </c>
      <c r="D68" s="131">
        <f t="shared" si="0"/>
        <v>0</v>
      </c>
    </row>
    <row r="69" ht="18" customHeight="1" spans="1:4">
      <c r="A69" s="83" t="s">
        <v>143</v>
      </c>
      <c r="B69" s="131">
        <v>0</v>
      </c>
      <c r="C69" s="131">
        <v>0</v>
      </c>
      <c r="D69" s="131">
        <f t="shared" ref="D69:D78" si="1">IF(C69&lt;&gt;0,(B69/C69)*100,0)</f>
        <v>0</v>
      </c>
    </row>
    <row r="70" ht="18" customHeight="1" spans="1:4">
      <c r="A70" s="83" t="s">
        <v>144</v>
      </c>
      <c r="B70" s="131">
        <v>0</v>
      </c>
      <c r="C70" s="131">
        <v>0</v>
      </c>
      <c r="D70" s="131">
        <f t="shared" si="1"/>
        <v>0</v>
      </c>
    </row>
    <row r="71" ht="18" customHeight="1" spans="1:4">
      <c r="A71" s="83" t="s">
        <v>145</v>
      </c>
      <c r="B71" s="131">
        <v>0</v>
      </c>
      <c r="C71" s="131">
        <v>0</v>
      </c>
      <c r="D71" s="131">
        <f t="shared" si="1"/>
        <v>0</v>
      </c>
    </row>
    <row r="72" ht="18" customHeight="1" spans="1:4">
      <c r="A72" s="83" t="s">
        <v>146</v>
      </c>
      <c r="B72" s="131">
        <v>0</v>
      </c>
      <c r="C72" s="131">
        <v>0</v>
      </c>
      <c r="D72" s="131">
        <f t="shared" si="1"/>
        <v>0</v>
      </c>
    </row>
    <row r="73" ht="18" customHeight="1" spans="1:4">
      <c r="A73" s="83" t="s">
        <v>147</v>
      </c>
      <c r="B73" s="131">
        <v>0</v>
      </c>
      <c r="C73" s="131">
        <v>0</v>
      </c>
      <c r="D73" s="131">
        <f t="shared" si="1"/>
        <v>0</v>
      </c>
    </row>
    <row r="74" ht="18" customHeight="1" spans="1:4">
      <c r="A74" s="83" t="s">
        <v>365</v>
      </c>
      <c r="B74" s="131">
        <v>0</v>
      </c>
      <c r="C74" s="131">
        <v>0</v>
      </c>
      <c r="D74" s="131">
        <f t="shared" si="1"/>
        <v>0</v>
      </c>
    </row>
    <row r="75" ht="18" customHeight="1" spans="1:4">
      <c r="A75" s="83" t="s">
        <v>66</v>
      </c>
      <c r="B75" s="131">
        <v>0</v>
      </c>
      <c r="C75" s="131">
        <v>0</v>
      </c>
      <c r="D75" s="131">
        <f t="shared" si="1"/>
        <v>0</v>
      </c>
    </row>
    <row r="76" ht="18" customHeight="1" spans="1:4">
      <c r="A76" s="83" t="s">
        <v>1370</v>
      </c>
      <c r="B76" s="131">
        <v>0</v>
      </c>
      <c r="C76" s="131">
        <v>0</v>
      </c>
      <c r="D76" s="131">
        <f t="shared" si="1"/>
        <v>0</v>
      </c>
    </row>
    <row r="77" ht="18" customHeight="1" spans="1:4">
      <c r="A77" s="83" t="s">
        <v>1371</v>
      </c>
      <c r="B77" s="131">
        <v>0</v>
      </c>
      <c r="C77" s="131">
        <v>0</v>
      </c>
      <c r="D77" s="131">
        <f t="shared" si="1"/>
        <v>0</v>
      </c>
    </row>
    <row r="78" ht="18" customHeight="1" spans="1:4">
      <c r="A78" s="83" t="s">
        <v>1372</v>
      </c>
      <c r="B78" s="131">
        <f>B5-B75</f>
        <v>0</v>
      </c>
      <c r="C78" s="131">
        <f>C5-C75</f>
        <v>0</v>
      </c>
      <c r="D78" s="131">
        <f t="shared" si="1"/>
        <v>0</v>
      </c>
    </row>
    <row r="79" ht="20" customHeight="1"/>
    <row r="80" ht="80" customHeight="1" spans="1:4">
      <c r="A80" s="132" t="s">
        <v>1257</v>
      </c>
      <c r="B80" s="132"/>
      <c r="C80" s="132"/>
      <c r="D80" s="132"/>
    </row>
  </sheetData>
  <mergeCells count="2">
    <mergeCell ref="A2:D2"/>
    <mergeCell ref="A80:D80"/>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29</vt:i4>
      </vt:variant>
    </vt:vector>
  </HeadingPairs>
  <TitlesOfParts>
    <vt:vector size="29" baseType="lpstr">
      <vt:lpstr>目录</vt:lpstr>
      <vt:lpstr>表1一般公共预算收入决算表</vt:lpstr>
      <vt:lpstr>表2 上级税收返还和转移支付收入决算表</vt:lpstr>
      <vt:lpstr>  表3一般公共预算支出决算表</vt:lpstr>
      <vt:lpstr>表4一般公共预算支出决算明细表</vt:lpstr>
      <vt:lpstr>表5对下税收返还和转移支付分地区决算表</vt:lpstr>
      <vt:lpstr>表6对下专项转移支付分地区分项目决算表</vt:lpstr>
      <vt:lpstr>表7一般公共预算政府经济分类决算表</vt:lpstr>
      <vt:lpstr>表8税收返还和转移支付支出决算表</vt:lpstr>
      <vt:lpstr>表9政府性基金预算收入决算表</vt:lpstr>
      <vt:lpstr>表10政府性基金预算支出决算表</vt:lpstr>
      <vt:lpstr>表11本级政府性基金预算收入决算表 </vt:lpstr>
      <vt:lpstr>表12本级政府性基金预算支出决算表 </vt:lpstr>
      <vt:lpstr>表13本级政府性基金预算转移支付支出决算表</vt:lpstr>
      <vt:lpstr>表14国有资本经营预算收入决算表</vt:lpstr>
      <vt:lpstr>表15国有资本经营预算支出决算表</vt:lpstr>
      <vt:lpstr>表16本级国有资本经营预算收入决算表 </vt:lpstr>
      <vt:lpstr>表17本级国有资本经营预算支出决算表 </vt:lpstr>
      <vt:lpstr>表18国有资本经营转移支付决算表</vt:lpstr>
      <vt:lpstr>表19社会保险基金收入决算表</vt:lpstr>
      <vt:lpstr>表20社会保险基金支出决算表</vt:lpstr>
      <vt:lpstr>表21一般债务限额和余额情况表</vt:lpstr>
      <vt:lpstr>表22专项债务限额和余额情况表 </vt:lpstr>
      <vt:lpstr>表23政府债务限额及余额决算情况表</vt:lpstr>
      <vt:lpstr>表24地方政府债券使用情况表</vt:lpstr>
      <vt:lpstr>表25地方政府债务发行相关情况表</vt:lpstr>
      <vt:lpstr>表26支出执行变动情况的说明</vt:lpstr>
      <vt:lpstr>表27重点工作情况解释说明汇总表</vt:lpstr>
      <vt:lpstr>表28文山市2019年“三公”经费财政拨款统计表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樱花草1417572470</cp:lastModifiedBy>
  <dcterms:created xsi:type="dcterms:W3CDTF">2019-06-04T02:11:00Z</dcterms:created>
  <dcterms:modified xsi:type="dcterms:W3CDTF">2024-01-29T07:53:45Z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2052-11.8.6.10973</vt:lpwstr>
  </property>
  <property fmtid="{D5CDD505-2E9C-101B-9397-08002B2CF9AE}" pid="3" name="ICV">
    <vt:lpwstr>2AADDC1A42C2480D820210DE03449D98</vt:lpwstr>
  </property>
</Properties>
</file>